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3"/>
  </bookViews>
  <sheets>
    <sheet name="1" sheetId="1" r:id="rId1"/>
    <sheet name="2" sheetId="4" r:id="rId2"/>
    <sheet name="3" sheetId="2" r:id="rId3"/>
    <sheet name="4" sheetId="3" r:id="rId4"/>
  </sheets>
  <calcPr calcId="114210"/>
</workbook>
</file>

<file path=xl/calcChain.xml><?xml version="1.0" encoding="utf-8"?>
<calcChain xmlns="http://schemas.openxmlformats.org/spreadsheetml/2006/main">
  <c r="D36" i="3"/>
  <c r="D25"/>
  <c r="D12"/>
  <c r="F10" i="4"/>
  <c r="E10"/>
  <c r="G8"/>
  <c r="G9"/>
  <c r="G7"/>
  <c r="G16"/>
  <c r="G14"/>
  <c r="G15"/>
  <c r="C10"/>
  <c r="E44" i="2"/>
  <c r="F25"/>
  <c r="E25"/>
  <c r="F18"/>
  <c r="F44"/>
  <c r="E18"/>
  <c r="D6"/>
  <c r="D20"/>
  <c r="D25"/>
  <c r="D18"/>
  <c r="D44"/>
  <c r="C25"/>
  <c r="C20"/>
  <c r="C18"/>
  <c r="C6"/>
  <c r="F15" i="1"/>
  <c r="F14"/>
  <c r="D9"/>
  <c r="D15"/>
  <c r="D14"/>
  <c r="D7"/>
  <c r="D23"/>
  <c r="F9"/>
  <c r="F7"/>
  <c r="F23"/>
  <c r="E15"/>
  <c r="E14"/>
  <c r="C15"/>
  <c r="C14"/>
  <c r="C7"/>
  <c r="E9"/>
  <c r="E7"/>
  <c r="E23"/>
  <c r="C9"/>
  <c r="G10" i="4"/>
  <c r="D10"/>
  <c r="G20" i="2"/>
  <c r="G25"/>
  <c r="G18"/>
  <c r="G6"/>
  <c r="G44"/>
  <c r="E29" i="1"/>
  <c r="D29"/>
</calcChain>
</file>

<file path=xl/sharedStrings.xml><?xml version="1.0" encoding="utf-8"?>
<sst xmlns="http://schemas.openxmlformats.org/spreadsheetml/2006/main" count="128" uniqueCount="111">
  <si>
    <t>в т.ч</t>
  </si>
  <si>
    <t>в т.ч.</t>
  </si>
  <si>
    <t xml:space="preserve"> - страховые взносы </t>
  </si>
  <si>
    <t xml:space="preserve"> - прочая закупка товаров, работ и услуг для обеспечения гос.нужд </t>
  </si>
  <si>
    <t xml:space="preserve"> - коммунальные услуги </t>
  </si>
  <si>
    <t>компенсация уволен.работнику</t>
  </si>
  <si>
    <t>Расходы  всего, руб.</t>
  </si>
  <si>
    <t xml:space="preserve">получено субсидии </t>
  </si>
  <si>
    <t xml:space="preserve"> -фонд оплаты труда</t>
  </si>
  <si>
    <t xml:space="preserve">                 сотрудники</t>
  </si>
  <si>
    <t xml:space="preserve">уплата налогов </t>
  </si>
  <si>
    <t>иные выплаты населению</t>
  </si>
  <si>
    <t xml:space="preserve">                 преподаватели</t>
  </si>
  <si>
    <r>
      <t xml:space="preserve">Информация о выполнении Плана финансово-хозяйственной деятельности в части субсидии на выполнение гос.задания  Калмыцкого </t>
    </r>
    <r>
      <rPr>
        <b/>
        <u/>
        <sz val="12"/>
        <rFont val="Arial"/>
        <family val="2"/>
        <charset val="204"/>
      </rPr>
      <t xml:space="preserve">филиала </t>
    </r>
    <r>
      <rPr>
        <b/>
        <sz val="12"/>
        <rFont val="Arial"/>
        <family val="2"/>
        <charset val="204"/>
      </rPr>
      <t xml:space="preserve"> </t>
    </r>
  </si>
  <si>
    <t xml:space="preserve">      - платное обучение</t>
  </si>
  <si>
    <t xml:space="preserve"> -   грант (Лукойл)</t>
  </si>
  <si>
    <t xml:space="preserve">  - прчие доходы</t>
  </si>
  <si>
    <t>Доходы, всего</t>
  </si>
  <si>
    <t xml:space="preserve">       - предоставление общежития</t>
  </si>
  <si>
    <t>уплата прочих налогов и сборов</t>
  </si>
  <si>
    <t xml:space="preserve"> - иные выплаты(командир.расходы)</t>
  </si>
  <si>
    <t xml:space="preserve"> - исполнение судебных актов</t>
  </si>
  <si>
    <t xml:space="preserve">уплата налога на имущество </t>
  </si>
  <si>
    <t>уплата иных платежей</t>
  </si>
  <si>
    <t xml:space="preserve"> - прочая закупка товаров,услуг и работ</t>
  </si>
  <si>
    <t xml:space="preserve">  -  коммунальные услуги</t>
  </si>
  <si>
    <r>
      <t xml:space="preserve"> -   </t>
    </r>
    <r>
      <rPr>
        <sz val="12"/>
        <rFont val="Times New Roman"/>
        <family val="1"/>
        <charset val="204"/>
      </rPr>
      <t>услуги связи</t>
    </r>
  </si>
  <si>
    <t xml:space="preserve"> - работ и услуг по содержанию имущества</t>
  </si>
  <si>
    <t xml:space="preserve"> - прочие расходы</t>
  </si>
  <si>
    <t xml:space="preserve"> - закупка материальных запасов</t>
  </si>
  <si>
    <t xml:space="preserve"> - транспортные расходы</t>
  </si>
  <si>
    <t>остаток денежных средств на начало года</t>
  </si>
  <si>
    <t>получено от МГГЭУ</t>
  </si>
  <si>
    <t xml:space="preserve"> - прочие работы и услуги</t>
  </si>
  <si>
    <t>кол-во</t>
  </si>
  <si>
    <t>цена</t>
  </si>
  <si>
    <t>сумма</t>
  </si>
  <si>
    <t>всего</t>
  </si>
  <si>
    <t xml:space="preserve">      - выручка столовой</t>
  </si>
  <si>
    <t>ведущий бухгалтер                   С.Ц.Обгенова</t>
  </si>
  <si>
    <t>ведущий  бухгалтер               С.Ц.Обгенова</t>
  </si>
  <si>
    <t>остаток на 01.01.</t>
  </si>
  <si>
    <t>в т.ч. - Отопление</t>
  </si>
  <si>
    <t xml:space="preserve">          -энергоснабжение</t>
  </si>
  <si>
    <t xml:space="preserve">          - водоснабжение</t>
  </si>
  <si>
    <t>в т.ч. -Земельный налог</t>
  </si>
  <si>
    <t xml:space="preserve">          -налог на имущество</t>
  </si>
  <si>
    <t>результат исполнения+,-</t>
  </si>
  <si>
    <t xml:space="preserve"> перечислено  МГГЭУ</t>
  </si>
  <si>
    <t>итого</t>
  </si>
  <si>
    <t>гкал.</t>
  </si>
  <si>
    <t>тыс.квт</t>
  </si>
  <si>
    <t>м3</t>
  </si>
  <si>
    <t>в нат.вел.</t>
  </si>
  <si>
    <t>экономия, в руб.</t>
  </si>
  <si>
    <t>в %</t>
  </si>
  <si>
    <t>в%</t>
  </si>
  <si>
    <t xml:space="preserve">оплата за </t>
  </si>
  <si>
    <t>фактические расходы</t>
  </si>
  <si>
    <t>кассовые расходы</t>
  </si>
  <si>
    <t>план 2020</t>
  </si>
  <si>
    <t xml:space="preserve">  -приобретение осн.ср-в</t>
  </si>
  <si>
    <t xml:space="preserve">  -услуги по содержанию имущества</t>
  </si>
  <si>
    <t xml:space="preserve">  -прочие услуги</t>
  </si>
  <si>
    <t>результат исполнения +,-</t>
  </si>
  <si>
    <t xml:space="preserve">               таблица 1</t>
  </si>
  <si>
    <t xml:space="preserve">       -проведение курсов </t>
  </si>
  <si>
    <t xml:space="preserve">  в т.ч. - отопление</t>
  </si>
  <si>
    <t xml:space="preserve">            -энергоснабжение</t>
  </si>
  <si>
    <t xml:space="preserve">           - водоснабжение</t>
  </si>
  <si>
    <t>в т.ч. по гранту и курсам</t>
  </si>
  <si>
    <t xml:space="preserve"> - закупка оборудования и инвентаря, литературы</t>
  </si>
  <si>
    <t xml:space="preserve">     в т.ч.дневное отделение</t>
  </si>
  <si>
    <t xml:space="preserve">             заочное отделение</t>
  </si>
  <si>
    <t>Информация о выполнении Плана финансово-хозяйственной деятельности в части приносящей доход деятельности           Калмыцкого филиала МГГЭУ</t>
  </si>
  <si>
    <t>в т.ч. Учебный корпус</t>
  </si>
  <si>
    <t>общежитие</t>
  </si>
  <si>
    <t xml:space="preserve">Анализ расходов по комунальным    услугам    за 2019 г </t>
  </si>
  <si>
    <t>в рублях</t>
  </si>
  <si>
    <t>Приютное</t>
  </si>
  <si>
    <t>Яшалта</t>
  </si>
  <si>
    <t>Яшкуль</t>
  </si>
  <si>
    <t>Б-Царын</t>
  </si>
  <si>
    <t>Кетченеры</t>
  </si>
  <si>
    <t>в т.ч. Элиста</t>
  </si>
  <si>
    <t>ноутбук</t>
  </si>
  <si>
    <t>проектор</t>
  </si>
  <si>
    <t>экран с электроприводом</t>
  </si>
  <si>
    <t>электронная книга</t>
  </si>
  <si>
    <t>учебная литература (каф. юридич.)</t>
  </si>
  <si>
    <t>программа Гарант-профессионал на 2020 г</t>
  </si>
  <si>
    <t>расходы</t>
  </si>
  <si>
    <t>закупка оборудования,инвентаря, услуг</t>
  </si>
  <si>
    <t>канцтовары</t>
  </si>
  <si>
    <t>распечатка бланков</t>
  </si>
  <si>
    <t xml:space="preserve">проектор </t>
  </si>
  <si>
    <t>учебная литература (каф. бухг.)</t>
  </si>
  <si>
    <t>учебная литература (каф. информ.)</t>
  </si>
  <si>
    <t>комплектующие для ПК</t>
  </si>
  <si>
    <t>учебная программа 1С</t>
  </si>
  <si>
    <t>оплата за курсы, премии</t>
  </si>
  <si>
    <t>страх.взносы</t>
  </si>
  <si>
    <t xml:space="preserve">  Грант от Лукойл-Нижневолжск</t>
  </si>
  <si>
    <t xml:space="preserve"> Краткоср.курсы   от  ЦЗН</t>
  </si>
  <si>
    <t>стипендия</t>
  </si>
  <si>
    <t xml:space="preserve">             социальная</t>
  </si>
  <si>
    <t>в т.ч. академическая</t>
  </si>
  <si>
    <t xml:space="preserve">                 материальная помощь</t>
  </si>
  <si>
    <r>
      <t>РАСШИФРОВКА   доходов и расходов по гранту и курсам  за 2019 г</t>
    </r>
    <r>
      <rPr>
        <sz val="14"/>
        <color indexed="8"/>
        <rFont val="Calibri"/>
        <family val="2"/>
        <charset val="204"/>
      </rPr>
      <t>.</t>
    </r>
  </si>
  <si>
    <t xml:space="preserve">       таблица 2</t>
  </si>
  <si>
    <r>
      <t xml:space="preserve">                       </t>
    </r>
    <r>
      <rPr>
        <sz val="12"/>
        <rFont val="Arial"/>
        <family val="2"/>
        <charset val="204"/>
      </rPr>
      <t>таблица 3</t>
    </r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</si>
</sst>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2"/>
      <color indexed="10"/>
      <name val="Calibri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0"/>
      </bottom>
      <diagonal/>
    </border>
    <border>
      <left style="medium">
        <color indexed="64"/>
      </left>
      <right/>
      <top style="thin">
        <color indexed="64"/>
      </top>
      <bottom style="thin">
        <color indexed="60"/>
      </bottom>
      <diagonal/>
    </border>
    <border>
      <left style="medium">
        <color indexed="64"/>
      </left>
      <right/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2" borderId="1" xfId="0" applyFill="1" applyBorder="1"/>
    <xf numFmtId="0" fontId="4" fillId="0" borderId="0" xfId="0" applyFo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/>
    <xf numFmtId="4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4" xfId="0" applyFont="1" applyBorder="1"/>
    <xf numFmtId="0" fontId="8" fillId="0" borderId="5" xfId="0" applyFont="1" applyBorder="1"/>
    <xf numFmtId="0" fontId="10" fillId="0" borderId="6" xfId="0" applyFont="1" applyBorder="1"/>
    <xf numFmtId="0" fontId="6" fillId="0" borderId="2" xfId="0" applyFont="1" applyBorder="1"/>
    <xf numFmtId="0" fontId="8" fillId="0" borderId="3" xfId="0" applyFont="1" applyBorder="1"/>
    <xf numFmtId="0" fontId="6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4" xfId="0" applyFont="1" applyBorder="1"/>
    <xf numFmtId="0" fontId="10" fillId="0" borderId="4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6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0" fillId="0" borderId="2" xfId="0" applyBorder="1"/>
    <xf numFmtId="0" fontId="17" fillId="2" borderId="7" xfId="2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10" xfId="0" applyBorder="1"/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1" xfId="0" applyFont="1" applyBorder="1" applyAlignment="1">
      <alignment wrapText="1"/>
    </xf>
    <xf numFmtId="4" fontId="17" fillId="2" borderId="12" xfId="2" applyNumberFormat="1" applyFont="1" applyFill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12" fillId="0" borderId="13" xfId="0" applyFont="1" applyBorder="1" applyAlignment="1">
      <alignment horizontal="center" vertical="center"/>
    </xf>
    <xf numFmtId="0" fontId="12" fillId="2" borderId="2" xfId="2" applyNumberFormat="1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/>
    <xf numFmtId="0" fontId="0" fillId="0" borderId="13" xfId="0" applyBorder="1"/>
    <xf numFmtId="4" fontId="0" fillId="0" borderId="2" xfId="0" applyNumberFormat="1" applyBorder="1"/>
    <xf numFmtId="0" fontId="14" fillId="0" borderId="12" xfId="2" applyNumberFormat="1" applyFont="1" applyBorder="1" applyAlignment="1">
      <alignment horizontal="center" vertical="top" wrapText="1"/>
    </xf>
    <xf numFmtId="0" fontId="14" fillId="0" borderId="7" xfId="2" applyNumberFormat="1" applyFont="1" applyBorder="1" applyAlignment="1">
      <alignment horizontal="center" vertical="top" wrapText="1"/>
    </xf>
    <xf numFmtId="0" fontId="14" fillId="0" borderId="14" xfId="2" applyNumberFormat="1" applyFont="1" applyBorder="1" applyAlignment="1">
      <alignment horizontal="center" vertical="top" wrapText="1"/>
    </xf>
    <xf numFmtId="4" fontId="14" fillId="0" borderId="7" xfId="2" applyNumberFormat="1" applyFont="1" applyBorder="1" applyAlignment="1">
      <alignment horizontal="center" vertical="top" wrapText="1"/>
    </xf>
    <xf numFmtId="4" fontId="14" fillId="0" borderId="14" xfId="2" applyNumberFormat="1" applyFont="1" applyBorder="1" applyAlignment="1">
      <alignment horizontal="center" vertical="top" wrapText="1"/>
    </xf>
    <xf numFmtId="4" fontId="16" fillId="0" borderId="2" xfId="0" applyNumberFormat="1" applyFont="1" applyBorder="1"/>
    <xf numFmtId="4" fontId="7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center" vertical="center"/>
    </xf>
    <xf numFmtId="0" fontId="0" fillId="4" borderId="6" xfId="0" applyFill="1" applyBorder="1"/>
    <xf numFmtId="4" fontId="0" fillId="4" borderId="2" xfId="0" applyNumberFormat="1" applyFill="1" applyBorder="1"/>
    <xf numFmtId="4" fontId="0" fillId="4" borderId="6" xfId="0" applyNumberFormat="1" applyFill="1" applyBorder="1"/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5" xfId="0" applyNumberFormat="1" applyFill="1" applyBorder="1"/>
    <xf numFmtId="0" fontId="1" fillId="0" borderId="0" xfId="0" applyFont="1" applyBorder="1" applyAlignment="1">
      <alignment horizontal="center" wrapText="1"/>
    </xf>
    <xf numFmtId="4" fontId="21" fillId="4" borderId="4" xfId="0" applyNumberFormat="1" applyFont="1" applyFill="1" applyBorder="1"/>
    <xf numFmtId="4" fontId="22" fillId="4" borderId="4" xfId="0" applyNumberFormat="1" applyFont="1" applyFill="1" applyBorder="1"/>
    <xf numFmtId="4" fontId="22" fillId="4" borderId="2" xfId="0" applyNumberFormat="1" applyFont="1" applyFill="1" applyBorder="1"/>
    <xf numFmtId="4" fontId="6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8" fillId="0" borderId="15" xfId="0" applyFont="1" applyBorder="1"/>
    <xf numFmtId="4" fontId="6" fillId="4" borderId="13" xfId="0" applyNumberFormat="1" applyFont="1" applyFill="1" applyBorder="1" applyAlignment="1">
      <alignment horizontal="center" vertical="center"/>
    </xf>
    <xf numFmtId="4" fontId="8" fillId="4" borderId="16" xfId="0" applyNumberFormat="1" applyFont="1" applyFill="1" applyBorder="1" applyAlignment="1">
      <alignment horizontal="center" vertical="center"/>
    </xf>
    <xf numFmtId="4" fontId="8" fillId="4" borderId="17" xfId="0" applyNumberFormat="1" applyFont="1" applyFill="1" applyBorder="1" applyAlignment="1">
      <alignment horizontal="center" vertical="center"/>
    </xf>
    <xf numFmtId="4" fontId="8" fillId="4" borderId="18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4" fontId="10" fillId="4" borderId="19" xfId="0" applyNumberFormat="1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4" fontId="10" fillId="3" borderId="9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10" fillId="3" borderId="8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4" fontId="10" fillId="4" borderId="18" xfId="0" applyNumberFormat="1" applyFont="1" applyFill="1" applyBorder="1" applyAlignment="1">
      <alignment horizontal="center" vertical="center"/>
    </xf>
    <xf numFmtId="4" fontId="7" fillId="4" borderId="17" xfId="0" applyNumberFormat="1" applyFont="1" applyFill="1" applyBorder="1" applyAlignment="1">
      <alignment horizontal="center" vertical="center"/>
    </xf>
    <xf numFmtId="4" fontId="10" fillId="4" borderId="17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10" fillId="0" borderId="5" xfId="0" applyFont="1" applyBorder="1"/>
    <xf numFmtId="4" fontId="8" fillId="3" borderId="9" xfId="0" applyNumberFormat="1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0" fillId="0" borderId="13" xfId="0" applyNumberFormat="1" applyBorder="1"/>
    <xf numFmtId="4" fontId="14" fillId="0" borderId="12" xfId="2" applyNumberFormat="1" applyFont="1" applyBorder="1" applyAlignment="1">
      <alignment horizontal="center" vertical="top" wrapText="1"/>
    </xf>
    <xf numFmtId="4" fontId="14" fillId="0" borderId="6" xfId="2" applyNumberFormat="1" applyFont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/>
    </xf>
    <xf numFmtId="4" fontId="17" fillId="4" borderId="12" xfId="2" applyNumberFormat="1" applyFont="1" applyFill="1" applyBorder="1" applyAlignment="1">
      <alignment horizontal="center" vertical="top" wrapText="1"/>
    </xf>
    <xf numFmtId="0" fontId="17" fillId="4" borderId="12" xfId="2" applyNumberFormat="1" applyFont="1" applyFill="1" applyBorder="1" applyAlignment="1">
      <alignment horizontal="center" vertical="top" wrapText="1"/>
    </xf>
    <xf numFmtId="0" fontId="0" fillId="0" borderId="21" xfId="0" applyBorder="1"/>
    <xf numFmtId="0" fontId="8" fillId="0" borderId="6" xfId="0" applyFont="1" applyBorder="1"/>
    <xf numFmtId="0" fontId="12" fillId="0" borderId="5" xfId="0" applyFont="1" applyBorder="1" applyAlignment="1">
      <alignment wrapText="1"/>
    </xf>
    <xf numFmtId="0" fontId="5" fillId="0" borderId="4" xfId="0" applyFont="1" applyBorder="1"/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9" fillId="3" borderId="22" xfId="0" applyNumberFormat="1" applyFont="1" applyFill="1" applyBorder="1" applyAlignment="1">
      <alignment horizontal="center"/>
    </xf>
    <xf numFmtId="4" fontId="7" fillId="3" borderId="23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14" fillId="3" borderId="24" xfId="1" applyNumberFormat="1" applyFont="1" applyFill="1" applyBorder="1" applyAlignment="1">
      <alignment horizontal="center" vertical="top" wrapText="1"/>
    </xf>
    <xf numFmtId="4" fontId="10" fillId="3" borderId="22" xfId="0" applyNumberFormat="1" applyFont="1" applyFill="1" applyBorder="1" applyAlignment="1">
      <alignment horizontal="center" vertical="center"/>
    </xf>
    <xf numFmtId="4" fontId="7" fillId="3" borderId="24" xfId="1" applyNumberFormat="1" applyFont="1" applyFill="1" applyBorder="1" applyAlignment="1">
      <alignment horizontal="center" vertical="top" wrapText="1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14" fillId="2" borderId="7" xfId="1" applyNumberFormat="1" applyFont="1" applyFill="1" applyBorder="1" applyAlignment="1">
      <alignment horizontal="center" vertical="top" wrapText="1"/>
    </xf>
    <xf numFmtId="4" fontId="7" fillId="2" borderId="7" xfId="1" applyNumberFormat="1" applyFont="1" applyFill="1" applyBorder="1" applyAlignment="1">
      <alignment horizontal="center" vertical="top" wrapText="1"/>
    </xf>
    <xf numFmtId="4" fontId="5" fillId="2" borderId="5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center" wrapText="1"/>
    </xf>
    <xf numFmtId="4" fontId="8" fillId="3" borderId="19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4" fillId="3" borderId="7" xfId="1" applyNumberFormat="1" applyFont="1" applyFill="1" applyBorder="1" applyAlignment="1">
      <alignment horizontal="center" vertical="top" wrapText="1"/>
    </xf>
    <xf numFmtId="4" fontId="7" fillId="3" borderId="7" xfId="1" applyNumberFormat="1" applyFont="1" applyFill="1" applyBorder="1" applyAlignment="1">
      <alignment horizontal="center" vertical="top" wrapText="1"/>
    </xf>
    <xf numFmtId="4" fontId="5" fillId="3" borderId="5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0" fontId="24" fillId="0" borderId="0" xfId="0" applyFont="1"/>
    <xf numFmtId="0" fontId="21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3" fillId="0" borderId="21" xfId="0" applyFont="1" applyBorder="1"/>
    <xf numFmtId="4" fontId="3" fillId="0" borderId="21" xfId="0" applyNumberFormat="1" applyFont="1" applyBorder="1"/>
    <xf numFmtId="0" fontId="21" fillId="0" borderId="21" xfId="0" applyFont="1" applyBorder="1"/>
    <xf numFmtId="4" fontId="21" fillId="0" borderId="1" xfId="0" applyNumberFormat="1" applyFont="1" applyBorder="1"/>
    <xf numFmtId="4" fontId="21" fillId="0" borderId="21" xfId="0" applyNumberFormat="1" applyFont="1" applyBorder="1"/>
    <xf numFmtId="4" fontId="11" fillId="0" borderId="1" xfId="0" applyNumberFormat="1" applyFont="1" applyBorder="1"/>
    <xf numFmtId="0" fontId="21" fillId="0" borderId="1" xfId="0" applyFont="1" applyBorder="1" applyAlignment="1">
      <alignment wrapText="1"/>
    </xf>
    <xf numFmtId="2" fontId="21" fillId="0" borderId="1" xfId="0" applyNumberFormat="1" applyFont="1" applyBorder="1"/>
    <xf numFmtId="0" fontId="21" fillId="2" borderId="1" xfId="0" applyFont="1" applyFill="1" applyBorder="1"/>
    <xf numFmtId="0" fontId="27" fillId="0" borderId="5" xfId="0" applyFont="1" applyBorder="1" applyAlignment="1">
      <alignment horizontal="left"/>
    </xf>
    <xf numFmtId="0" fontId="26" fillId="0" borderId="5" xfId="0" applyFont="1" applyBorder="1" applyAlignment="1">
      <alignment horizontal="center"/>
    </xf>
    <xf numFmtId="4" fontId="27" fillId="2" borderId="27" xfId="0" applyNumberFormat="1" applyFont="1" applyFill="1" applyBorder="1" applyAlignment="1">
      <alignment horizontal="center"/>
    </xf>
    <xf numFmtId="4" fontId="27" fillId="3" borderId="27" xfId="0" applyNumberFormat="1" applyFont="1" applyFill="1" applyBorder="1" applyAlignment="1">
      <alignment horizontal="center"/>
    </xf>
    <xf numFmtId="4" fontId="27" fillId="4" borderId="28" xfId="0" applyNumberFormat="1" applyFont="1" applyFill="1" applyBorder="1" applyAlignment="1">
      <alignment horizontal="center"/>
    </xf>
    <xf numFmtId="4" fontId="7" fillId="2" borderId="29" xfId="2" applyNumberFormat="1" applyFont="1" applyFill="1" applyBorder="1" applyAlignment="1">
      <alignment horizontal="center" vertical="top" wrapText="1"/>
    </xf>
    <xf numFmtId="4" fontId="7" fillId="3" borderId="29" xfId="2" applyNumberFormat="1" applyFont="1" applyFill="1" applyBorder="1" applyAlignment="1">
      <alignment horizontal="center" vertical="top" wrapText="1"/>
    </xf>
    <xf numFmtId="4" fontId="7" fillId="3" borderId="30" xfId="2" applyNumberFormat="1" applyFont="1" applyFill="1" applyBorder="1" applyAlignment="1">
      <alignment horizontal="center" vertical="top" wrapText="1"/>
    </xf>
    <xf numFmtId="4" fontId="7" fillId="3" borderId="4" xfId="2" applyNumberFormat="1" applyFont="1" applyFill="1" applyBorder="1" applyAlignment="1">
      <alignment horizontal="center" vertical="top" wrapText="1"/>
    </xf>
    <xf numFmtId="4" fontId="7" fillId="2" borderId="7" xfId="2" applyNumberFormat="1" applyFont="1" applyFill="1" applyBorder="1" applyAlignment="1">
      <alignment horizontal="center" vertical="top" wrapText="1"/>
    </xf>
    <xf numFmtId="4" fontId="7" fillId="3" borderId="7" xfId="2" applyNumberFormat="1" applyFont="1" applyFill="1" applyBorder="1" applyAlignment="1">
      <alignment horizontal="center" vertical="top" wrapText="1"/>
    </xf>
    <xf numFmtId="4" fontId="7" fillId="3" borderId="31" xfId="2" applyNumberFormat="1" applyFont="1" applyFill="1" applyBorder="1" applyAlignment="1">
      <alignment horizontal="center" vertical="top" wrapText="1"/>
    </xf>
    <xf numFmtId="4" fontId="7" fillId="2" borderId="32" xfId="2" applyNumberFormat="1" applyFont="1" applyFill="1" applyBorder="1" applyAlignment="1">
      <alignment horizontal="center" vertical="top" wrapText="1"/>
    </xf>
    <xf numFmtId="4" fontId="7" fillId="3" borderId="32" xfId="2" applyNumberFormat="1" applyFont="1" applyFill="1" applyBorder="1" applyAlignment="1">
      <alignment horizontal="center" vertical="top" wrapText="1"/>
    </xf>
    <xf numFmtId="4" fontId="7" fillId="3" borderId="33" xfId="2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8" fillId="0" borderId="1" xfId="0" applyFont="1" applyFill="1" applyBorder="1"/>
    <xf numFmtId="0" fontId="16" fillId="0" borderId="1" xfId="0" applyFont="1" applyBorder="1"/>
    <xf numFmtId="4" fontId="16" fillId="0" borderId="1" xfId="0" applyNumberFormat="1" applyFont="1" applyBorder="1"/>
    <xf numFmtId="0" fontId="23" fillId="0" borderId="0" xfId="0" applyFont="1"/>
    <xf numFmtId="0" fontId="20" fillId="4" borderId="27" xfId="0" applyFont="1" applyFill="1" applyBorder="1" applyAlignment="1">
      <alignment wrapText="1"/>
    </xf>
    <xf numFmtId="0" fontId="20" fillId="4" borderId="34" xfId="0" applyFont="1" applyFill="1" applyBorder="1" applyAlignment="1">
      <alignment wrapText="1"/>
    </xf>
    <xf numFmtId="0" fontId="15" fillId="3" borderId="25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35" xfId="0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2" fillId="2" borderId="10" xfId="2" applyNumberFormat="1" applyFont="1" applyFill="1" applyBorder="1" applyAlignment="1">
      <alignment horizontal="center" vertical="top" wrapText="1"/>
    </xf>
    <xf numFmtId="0" fontId="12" fillId="2" borderId="25" xfId="2" applyNumberFormat="1" applyFont="1" applyFill="1" applyBorder="1" applyAlignment="1">
      <alignment horizontal="center" vertical="top" wrapText="1"/>
    </xf>
    <xf numFmtId="0" fontId="12" fillId="2" borderId="13" xfId="2" applyNumberFormat="1" applyFont="1" applyFill="1" applyBorder="1" applyAlignment="1">
      <alignment horizontal="center" vertical="top" wrapText="1"/>
    </xf>
    <xf numFmtId="0" fontId="22" fillId="3" borderId="36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3" borderId="38" xfId="0" applyFont="1" applyFill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4" fontId="27" fillId="3" borderId="10" xfId="0" applyNumberFormat="1" applyFont="1" applyFill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9" fillId="4" borderId="26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workbookViewId="0">
      <selection activeCell="F34" sqref="F34"/>
    </sheetView>
  </sheetViews>
  <sheetFormatPr defaultRowHeight="15"/>
  <cols>
    <col min="1" max="1" width="38.140625" customWidth="1"/>
    <col min="2" max="2" width="8.5703125" customWidth="1"/>
    <col min="3" max="3" width="18.140625" customWidth="1"/>
    <col min="4" max="4" width="20.5703125" customWidth="1"/>
    <col min="5" max="5" width="18.85546875" customWidth="1"/>
    <col min="6" max="6" width="17" customWidth="1"/>
  </cols>
  <sheetData>
    <row r="1" spans="1:6" ht="51" customHeight="1" thickBot="1">
      <c r="A1" s="210" t="s">
        <v>13</v>
      </c>
      <c r="B1" s="210"/>
      <c r="C1" s="210"/>
      <c r="D1" s="210"/>
      <c r="E1" s="210"/>
      <c r="F1" t="s">
        <v>65</v>
      </c>
    </row>
    <row r="2" spans="1:6" ht="16.5" thickBot="1">
      <c r="A2" s="211"/>
      <c r="B2" s="211"/>
      <c r="C2" s="213">
        <v>2018</v>
      </c>
      <c r="D2" s="208">
        <v>2019</v>
      </c>
      <c r="E2" s="209"/>
      <c r="F2" s="206" t="s">
        <v>60</v>
      </c>
    </row>
    <row r="3" spans="1:6" ht="33" customHeight="1" thickBot="1">
      <c r="A3" s="212"/>
      <c r="B3" s="212"/>
      <c r="C3" s="214"/>
      <c r="D3" s="73" t="s">
        <v>58</v>
      </c>
      <c r="E3" s="164" t="s">
        <v>59</v>
      </c>
      <c r="F3" s="207"/>
    </row>
    <row r="4" spans="1:6" ht="18" customHeight="1" thickBot="1">
      <c r="A4" s="8" t="s">
        <v>41</v>
      </c>
      <c r="B4" s="8"/>
      <c r="C4" s="9"/>
      <c r="D4" s="167">
        <v>0</v>
      </c>
      <c r="E4" s="165">
        <v>0</v>
      </c>
      <c r="F4" s="75"/>
    </row>
    <row r="5" spans="1:6" ht="16.5" thickBot="1">
      <c r="A5" s="14" t="s">
        <v>7</v>
      </c>
      <c r="B5" s="10">
        <v>510</v>
      </c>
      <c r="C5" s="85">
        <v>16453153</v>
      </c>
      <c r="D5" s="33">
        <v>19383185.559999999</v>
      </c>
      <c r="E5" s="106">
        <v>19383185.559999999</v>
      </c>
      <c r="F5" s="84">
        <v>26897407.800000001</v>
      </c>
    </row>
    <row r="6" spans="1:6" ht="16.5" thickBot="1">
      <c r="A6" s="140"/>
      <c r="B6" s="143"/>
      <c r="C6" s="159"/>
      <c r="D6" s="74"/>
      <c r="E6" s="166"/>
      <c r="F6" s="77"/>
    </row>
    <row r="7" spans="1:6" ht="16.5" thickBot="1">
      <c r="A7" s="19" t="s">
        <v>6</v>
      </c>
      <c r="B7" s="10"/>
      <c r="C7" s="85">
        <f>C9+C12+C14+C23+C26+C27+C29</f>
        <v>16453153</v>
      </c>
      <c r="D7" s="33">
        <f>D9+D12+D14+D23</f>
        <v>18762558.080000002</v>
      </c>
      <c r="E7" s="106">
        <f>E9+E12+E14+E23</f>
        <v>19383185.560000002</v>
      </c>
      <c r="F7" s="84">
        <f>F9+F12+F14+F23</f>
        <v>26897407.799999997</v>
      </c>
    </row>
    <row r="8" spans="1:6" ht="15.75">
      <c r="A8" s="20"/>
      <c r="B8" s="26"/>
      <c r="C8" s="86"/>
      <c r="D8" s="34"/>
      <c r="E8" s="107"/>
      <c r="F8" s="78"/>
    </row>
    <row r="9" spans="1:6" ht="15.75">
      <c r="A9" s="21" t="s">
        <v>8</v>
      </c>
      <c r="B9" s="144">
        <v>111</v>
      </c>
      <c r="C9" s="91">
        <f>C10+C11</f>
        <v>10961355.390000001</v>
      </c>
      <c r="D9" s="39">
        <f>D10+D11</f>
        <v>11724957.560000001</v>
      </c>
      <c r="E9" s="148">
        <f>E10+E11</f>
        <v>11724957.560000001</v>
      </c>
      <c r="F9" s="83">
        <f>F10+F11</f>
        <v>14621221.809999999</v>
      </c>
    </row>
    <row r="10" spans="1:6" ht="15.75">
      <c r="A10" s="22" t="s">
        <v>12</v>
      </c>
      <c r="B10" s="145"/>
      <c r="C10" s="160">
        <v>3559419.51</v>
      </c>
      <c r="D10" s="168">
        <v>3857589.86</v>
      </c>
      <c r="E10" s="149">
        <v>3857589.86</v>
      </c>
      <c r="F10" s="79">
        <v>6395161.8099999996</v>
      </c>
    </row>
    <row r="11" spans="1:6" ht="15.75">
      <c r="A11" s="22" t="s">
        <v>9</v>
      </c>
      <c r="B11" s="145"/>
      <c r="C11" s="92">
        <v>7401935.8799999999</v>
      </c>
      <c r="D11" s="40">
        <v>7867367.7000000002</v>
      </c>
      <c r="E11" s="150">
        <v>7867367.7000000002</v>
      </c>
      <c r="F11" s="79">
        <v>8226060</v>
      </c>
    </row>
    <row r="12" spans="1:6" ht="15.75">
      <c r="A12" s="23" t="s">
        <v>2</v>
      </c>
      <c r="B12" s="145">
        <v>119</v>
      </c>
      <c r="C12" s="93">
        <v>3260288.33</v>
      </c>
      <c r="D12" s="41">
        <v>3499919.49</v>
      </c>
      <c r="E12" s="151">
        <v>3499919.49</v>
      </c>
      <c r="F12" s="83">
        <v>4415608.99</v>
      </c>
    </row>
    <row r="13" spans="1:6" ht="15.75">
      <c r="A13" s="22"/>
      <c r="B13" s="145"/>
      <c r="C13" s="88"/>
      <c r="D13" s="36"/>
      <c r="E13" s="152"/>
      <c r="F13" s="79"/>
    </row>
    <row r="14" spans="1:6" ht="29.25">
      <c r="A14" s="141" t="s">
        <v>3</v>
      </c>
      <c r="B14" s="146">
        <v>244</v>
      </c>
      <c r="C14" s="93">
        <f>C15+C21</f>
        <v>2168855.58</v>
      </c>
      <c r="D14" s="41">
        <f>D15+D20</f>
        <v>2773513.0300000003</v>
      </c>
      <c r="E14" s="151">
        <f>E15+E20</f>
        <v>3180212.51</v>
      </c>
      <c r="F14" s="83">
        <f>F15+F19+F20+F21+F22</f>
        <v>7103061</v>
      </c>
    </row>
    <row r="15" spans="1:6" ht="15.75">
      <c r="A15" s="21" t="s">
        <v>4</v>
      </c>
      <c r="B15" s="147"/>
      <c r="C15" s="98">
        <f>C16+C17+C18</f>
        <v>2127255.58</v>
      </c>
      <c r="D15" s="45">
        <f>D16+D17+D18</f>
        <v>2725413.0300000003</v>
      </c>
      <c r="E15" s="153">
        <f>E16+E17+E18</f>
        <v>3132112.51</v>
      </c>
      <c r="F15" s="82">
        <f>F16+F17+F18</f>
        <v>2810000</v>
      </c>
    </row>
    <row r="16" spans="1:6" ht="15.75">
      <c r="A16" s="52" t="s">
        <v>42</v>
      </c>
      <c r="B16" s="147"/>
      <c r="C16" s="161">
        <v>1607522.54</v>
      </c>
      <c r="D16" s="169">
        <v>1640210.35</v>
      </c>
      <c r="E16" s="154">
        <v>2046909.83</v>
      </c>
      <c r="F16" s="79">
        <v>1700000</v>
      </c>
    </row>
    <row r="17" spans="1:6" ht="15.75">
      <c r="A17" s="52" t="s">
        <v>43</v>
      </c>
      <c r="B17" s="147"/>
      <c r="C17" s="161">
        <v>472557.71</v>
      </c>
      <c r="D17" s="169">
        <v>885755.42</v>
      </c>
      <c r="E17" s="154">
        <v>885755.42</v>
      </c>
      <c r="F17" s="79">
        <v>900000</v>
      </c>
    </row>
    <row r="18" spans="1:6" ht="15.75">
      <c r="A18" s="52" t="s">
        <v>44</v>
      </c>
      <c r="B18" s="147"/>
      <c r="C18" s="161">
        <v>47175.33</v>
      </c>
      <c r="D18" s="169">
        <v>199447.26</v>
      </c>
      <c r="E18" s="154">
        <v>199447.26</v>
      </c>
      <c r="F18" s="79">
        <v>210000</v>
      </c>
    </row>
    <row r="19" spans="1:6" ht="15.75">
      <c r="A19" s="142" t="s">
        <v>62</v>
      </c>
      <c r="B19" s="147"/>
      <c r="C19" s="91"/>
      <c r="D19" s="39"/>
      <c r="E19" s="148"/>
      <c r="F19" s="82">
        <v>1521911</v>
      </c>
    </row>
    <row r="20" spans="1:6" ht="15.75">
      <c r="A20" s="142" t="s">
        <v>63</v>
      </c>
      <c r="B20" s="147"/>
      <c r="C20" s="91"/>
      <c r="D20" s="39">
        <v>48100</v>
      </c>
      <c r="E20" s="148">
        <v>48100</v>
      </c>
      <c r="F20" s="82">
        <v>1500000</v>
      </c>
    </row>
    <row r="21" spans="1:6" ht="15.75">
      <c r="A21" s="142" t="s">
        <v>61</v>
      </c>
      <c r="B21" s="147"/>
      <c r="C21" s="91">
        <v>41600</v>
      </c>
      <c r="D21" s="39"/>
      <c r="E21" s="148"/>
      <c r="F21" s="82">
        <v>842900</v>
      </c>
    </row>
    <row r="22" spans="1:6" ht="15.75">
      <c r="A22" s="24" t="s">
        <v>57</v>
      </c>
      <c r="B22" s="147"/>
      <c r="C22" s="91"/>
      <c r="D22" s="39"/>
      <c r="E22" s="148"/>
      <c r="F22" s="82">
        <v>428250</v>
      </c>
    </row>
    <row r="23" spans="1:6" ht="15.75">
      <c r="A23" s="25" t="s">
        <v>10</v>
      </c>
      <c r="B23" s="147">
        <v>851</v>
      </c>
      <c r="C23" s="97">
        <v>724393.47</v>
      </c>
      <c r="D23" s="44">
        <f>D24+D25</f>
        <v>764168</v>
      </c>
      <c r="E23" s="155">
        <f>E24+E25</f>
        <v>978096</v>
      </c>
      <c r="F23" s="82">
        <f>F24+F25</f>
        <v>757516</v>
      </c>
    </row>
    <row r="24" spans="1:6" ht="15.75">
      <c r="A24" s="24" t="s">
        <v>45</v>
      </c>
      <c r="B24" s="147"/>
      <c r="C24" s="162">
        <v>539459</v>
      </c>
      <c r="D24" s="170">
        <v>539459</v>
      </c>
      <c r="E24" s="156">
        <v>698365</v>
      </c>
      <c r="F24" s="79">
        <v>539459</v>
      </c>
    </row>
    <row r="25" spans="1:6" ht="15.75">
      <c r="A25" s="24" t="s">
        <v>46</v>
      </c>
      <c r="B25" s="27"/>
      <c r="C25" s="162">
        <v>184934.47</v>
      </c>
      <c r="D25" s="170">
        <v>224709</v>
      </c>
      <c r="E25" s="156">
        <v>279731</v>
      </c>
      <c r="F25" s="79">
        <v>218057</v>
      </c>
    </row>
    <row r="26" spans="1:6" ht="15.75">
      <c r="A26" s="25" t="s">
        <v>5</v>
      </c>
      <c r="B26" s="27">
        <v>321</v>
      </c>
      <c r="C26" s="98">
        <v>62760.39</v>
      </c>
      <c r="D26" s="45"/>
      <c r="E26" s="153"/>
      <c r="F26" s="79"/>
    </row>
    <row r="27" spans="1:6" ht="15.75">
      <c r="A27" s="25" t="s">
        <v>11</v>
      </c>
      <c r="B27" s="27">
        <v>360</v>
      </c>
      <c r="C27" s="98">
        <v>6949.32</v>
      </c>
      <c r="D27" s="45"/>
      <c r="E27" s="153"/>
      <c r="F27" s="79"/>
    </row>
    <row r="28" spans="1:6" ht="16.5" thickBot="1">
      <c r="A28" s="129"/>
      <c r="B28" s="28"/>
      <c r="C28" s="163"/>
      <c r="D28" s="171"/>
      <c r="E28" s="157"/>
      <c r="F28" s="80"/>
    </row>
    <row r="29" spans="1:6" ht="16.5" thickBot="1">
      <c r="A29" s="12" t="s">
        <v>64</v>
      </c>
      <c r="B29" s="11"/>
      <c r="C29" s="72">
        <v>-731449.48</v>
      </c>
      <c r="D29" s="172">
        <f>D5-D7</f>
        <v>620627.47999999672</v>
      </c>
      <c r="E29" s="158">
        <f>C29+D5-D7</f>
        <v>-110822.00000000373</v>
      </c>
      <c r="F29" s="76"/>
    </row>
    <row r="31" spans="1:6" ht="15.75">
      <c r="A31" s="201" t="s">
        <v>104</v>
      </c>
      <c r="B31" s="174">
        <v>340</v>
      </c>
      <c r="C31" s="180">
        <v>2403600</v>
      </c>
      <c r="D31" s="180"/>
      <c r="E31" s="180">
        <v>5316180</v>
      </c>
      <c r="F31" s="180">
        <v>6102600</v>
      </c>
    </row>
    <row r="32" spans="1:6" ht="15.75">
      <c r="A32" s="202" t="s">
        <v>106</v>
      </c>
      <c r="B32" s="174"/>
      <c r="C32" s="204">
        <v>1235800</v>
      </c>
      <c r="D32" s="204"/>
      <c r="E32" s="204">
        <v>2806480</v>
      </c>
      <c r="F32" s="204">
        <v>4002600</v>
      </c>
    </row>
    <row r="33" spans="1:6" ht="15.75">
      <c r="A33" s="202" t="s">
        <v>105</v>
      </c>
      <c r="B33" s="174"/>
      <c r="C33" s="204">
        <v>1002800</v>
      </c>
      <c r="D33" s="204"/>
      <c r="E33" s="204">
        <v>1809700</v>
      </c>
      <c r="F33" s="204">
        <v>2100000</v>
      </c>
    </row>
    <row r="34" spans="1:6">
      <c r="A34" s="203" t="s">
        <v>107</v>
      </c>
      <c r="B34" s="1"/>
      <c r="C34" s="204">
        <v>165000</v>
      </c>
      <c r="D34" s="204"/>
      <c r="E34" s="204">
        <v>700000</v>
      </c>
      <c r="F34" s="204"/>
    </row>
  </sheetData>
  <mergeCells count="6">
    <mergeCell ref="F2:F3"/>
    <mergeCell ref="D2:E2"/>
    <mergeCell ref="A1:E1"/>
    <mergeCell ref="A2:A3"/>
    <mergeCell ref="B2:B3"/>
    <mergeCell ref="C2:C3"/>
  </mergeCells>
  <phoneticPr fontId="0" type="noConversion"/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7"/>
  <sheetViews>
    <sheetView workbookViewId="0">
      <selection activeCell="H3" sqref="H3"/>
    </sheetView>
  </sheetViews>
  <sheetFormatPr defaultRowHeight="15"/>
  <cols>
    <col min="1" max="1" width="24.42578125" customWidth="1"/>
    <col min="2" max="2" width="8.5703125" customWidth="1"/>
    <col min="3" max="3" width="16.5703125" customWidth="1"/>
    <col min="4" max="4" width="14.5703125" customWidth="1"/>
    <col min="5" max="5" width="16.85546875" customWidth="1"/>
    <col min="6" max="6" width="16.28515625" customWidth="1"/>
    <col min="7" max="7" width="13.42578125" customWidth="1"/>
    <col min="8" max="8" width="14.140625" customWidth="1"/>
  </cols>
  <sheetData>
    <row r="2" spans="1:8" ht="25.5" customHeight="1">
      <c r="A2" s="215" t="s">
        <v>77</v>
      </c>
      <c r="B2" s="215"/>
      <c r="C2" s="215"/>
      <c r="D2" s="215"/>
      <c r="E2" s="215"/>
      <c r="F2" s="215"/>
      <c r="G2" s="215"/>
      <c r="H2" s="215"/>
    </row>
    <row r="3" spans="1:8" ht="22.5" customHeight="1">
      <c r="H3" s="7" t="s">
        <v>109</v>
      </c>
    </row>
    <row r="4" spans="1:8" ht="22.5" customHeight="1" thickBot="1">
      <c r="H4" s="7" t="s">
        <v>78</v>
      </c>
    </row>
    <row r="5" spans="1:8" ht="35.25" customHeight="1" thickBot="1">
      <c r="A5" s="58"/>
      <c r="B5" s="54"/>
      <c r="C5" s="59">
        <v>2018</v>
      </c>
      <c r="D5" s="216">
        <v>2019</v>
      </c>
      <c r="E5" s="217"/>
      <c r="F5" s="218"/>
      <c r="G5" s="71" t="s">
        <v>54</v>
      </c>
      <c r="H5" s="13" t="s">
        <v>55</v>
      </c>
    </row>
    <row r="6" spans="1:8" ht="43.5" customHeight="1" thickBot="1">
      <c r="A6" s="58"/>
      <c r="B6" s="54"/>
      <c r="C6" s="59"/>
      <c r="D6" s="60" t="s">
        <v>37</v>
      </c>
      <c r="E6" s="60" t="s">
        <v>75</v>
      </c>
      <c r="F6" s="60" t="s">
        <v>76</v>
      </c>
      <c r="G6" s="71"/>
      <c r="H6" s="13"/>
    </row>
    <row r="7" spans="1:8" ht="28.5" customHeight="1">
      <c r="A7" s="55" t="s">
        <v>42</v>
      </c>
      <c r="B7" s="53"/>
      <c r="C7" s="134">
        <v>1700022.54</v>
      </c>
      <c r="D7" s="134">
        <v>1640210.35</v>
      </c>
      <c r="E7" s="134">
        <v>633214.76</v>
      </c>
      <c r="F7" s="134">
        <v>1006995.59</v>
      </c>
      <c r="G7" s="137">
        <f>D7-C7</f>
        <v>-59812.189999999944</v>
      </c>
      <c r="H7" s="136">
        <v>-3.5</v>
      </c>
    </row>
    <row r="8" spans="1:8" ht="32.25" customHeight="1">
      <c r="A8" s="49" t="s">
        <v>43</v>
      </c>
      <c r="B8" s="52"/>
      <c r="C8" s="68">
        <v>793145.44</v>
      </c>
      <c r="D8" s="68">
        <v>885755.42</v>
      </c>
      <c r="E8" s="134">
        <v>308722.64</v>
      </c>
      <c r="F8" s="134">
        <v>577032.78</v>
      </c>
      <c r="G8" s="56">
        <f>D8-C8</f>
        <v>92609.980000000098</v>
      </c>
      <c r="H8" s="132">
        <v>11.6</v>
      </c>
    </row>
    <row r="9" spans="1:8" ht="33" customHeight="1" thickBot="1">
      <c r="A9" s="50" t="s">
        <v>44</v>
      </c>
      <c r="B9" s="22"/>
      <c r="C9" s="69">
        <v>153071</v>
      </c>
      <c r="D9" s="69">
        <v>199447.26</v>
      </c>
      <c r="E9" s="135">
        <v>45839.19</v>
      </c>
      <c r="F9" s="135">
        <v>153608.07</v>
      </c>
      <c r="G9" s="56">
        <f>D9-C9</f>
        <v>46376.260000000009</v>
      </c>
      <c r="H9" s="132">
        <v>30.3</v>
      </c>
    </row>
    <row r="10" spans="1:8" ht="21" customHeight="1" thickBot="1">
      <c r="A10" s="51" t="s">
        <v>49</v>
      </c>
      <c r="B10" s="47"/>
      <c r="C10" s="70">
        <f>C7+C8+C9</f>
        <v>2646238.98</v>
      </c>
      <c r="D10" s="70">
        <f>D7+D8+D9</f>
        <v>2725413.0300000003</v>
      </c>
      <c r="E10" s="70">
        <f>E7+E8+E9</f>
        <v>987776.59000000008</v>
      </c>
      <c r="F10" s="70">
        <f>F7+F8+F9</f>
        <v>1737636.4400000002</v>
      </c>
      <c r="G10" s="64">
        <f>G7+G8+G9</f>
        <v>79174.050000000163</v>
      </c>
      <c r="H10" s="133"/>
    </row>
    <row r="12" spans="1:8" ht="15.75" thickBot="1">
      <c r="H12" s="7" t="s">
        <v>53</v>
      </c>
    </row>
    <row r="13" spans="1:8" ht="16.5" thickBot="1">
      <c r="A13" s="58"/>
      <c r="B13" s="54"/>
      <c r="C13" s="60">
        <v>2018</v>
      </c>
      <c r="D13" s="60">
        <v>2019</v>
      </c>
      <c r="E13" s="60"/>
      <c r="F13" s="60"/>
      <c r="G13" s="61"/>
      <c r="H13" s="13" t="s">
        <v>56</v>
      </c>
    </row>
    <row r="14" spans="1:8" ht="19.5" customHeight="1">
      <c r="A14" s="55" t="s">
        <v>42</v>
      </c>
      <c r="B14" s="53" t="s">
        <v>50</v>
      </c>
      <c r="C14" s="65">
        <v>810</v>
      </c>
      <c r="D14" s="65">
        <v>760</v>
      </c>
      <c r="E14" s="65">
        <v>292</v>
      </c>
      <c r="F14" s="65">
        <v>468</v>
      </c>
      <c r="G14" s="138">
        <f>D14-C14</f>
        <v>-50</v>
      </c>
      <c r="H14" s="57">
        <v>-6.2</v>
      </c>
    </row>
    <row r="15" spans="1:8" ht="27.75" customHeight="1">
      <c r="A15" s="49" t="s">
        <v>43</v>
      </c>
      <c r="B15" s="52" t="s">
        <v>51</v>
      </c>
      <c r="C15" s="66">
        <v>148</v>
      </c>
      <c r="D15" s="66">
        <v>158</v>
      </c>
      <c r="E15" s="66">
        <v>36.4</v>
      </c>
      <c r="F15" s="66">
        <v>121.6</v>
      </c>
      <c r="G15" s="48">
        <f>D15-C15</f>
        <v>10</v>
      </c>
      <c r="H15" s="32">
        <v>6.8</v>
      </c>
    </row>
    <row r="16" spans="1:8" ht="18.75" customHeight="1" thickBot="1">
      <c r="A16" s="50" t="s">
        <v>44</v>
      </c>
      <c r="B16" s="22" t="s">
        <v>52</v>
      </c>
      <c r="C16" s="67">
        <v>2766</v>
      </c>
      <c r="D16" s="67">
        <v>3440</v>
      </c>
      <c r="E16" s="67">
        <v>785</v>
      </c>
      <c r="F16" s="67">
        <v>2655</v>
      </c>
      <c r="G16" s="48">
        <f>D16-C16</f>
        <v>674</v>
      </c>
      <c r="H16" s="32">
        <v>24.3</v>
      </c>
    </row>
    <row r="17" spans="1:8" ht="15.75" thickBot="1">
      <c r="A17" s="51"/>
      <c r="B17" s="47"/>
      <c r="C17" s="62"/>
      <c r="D17" s="62"/>
      <c r="E17" s="62"/>
      <c r="F17" s="62"/>
      <c r="G17" s="62"/>
      <c r="H17" s="63"/>
    </row>
  </sheetData>
  <mergeCells count="2">
    <mergeCell ref="A2:H2"/>
    <mergeCell ref="D5:F5"/>
  </mergeCells>
  <phoneticPr fontId="18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topLeftCell="A7" workbookViewId="0">
      <selection activeCell="G9" sqref="G9"/>
    </sheetView>
  </sheetViews>
  <sheetFormatPr defaultRowHeight="15"/>
  <cols>
    <col min="1" max="1" width="41" customWidth="1"/>
    <col min="2" max="2" width="5.85546875" customWidth="1"/>
    <col min="3" max="3" width="29.140625" customWidth="1"/>
    <col min="4" max="4" width="27" customWidth="1"/>
    <col min="5" max="5" width="17" customWidth="1"/>
    <col min="6" max="6" width="17.42578125" customWidth="1"/>
    <col min="7" max="7" width="32.85546875" customWidth="1"/>
  </cols>
  <sheetData>
    <row r="1" spans="1:7" ht="48.75" customHeight="1">
      <c r="A1" s="210" t="s">
        <v>74</v>
      </c>
      <c r="B1" s="210"/>
      <c r="C1" s="210"/>
      <c r="D1" s="210"/>
      <c r="E1" s="210"/>
      <c r="F1" s="210"/>
      <c r="G1" s="210"/>
    </row>
    <row r="2" spans="1:7" ht="48.75" customHeight="1" thickBot="1">
      <c r="A2" s="81"/>
      <c r="B2" s="81"/>
      <c r="C2" s="81"/>
      <c r="D2" s="81"/>
      <c r="E2" s="81"/>
      <c r="F2" s="81"/>
      <c r="G2" s="81" t="s">
        <v>110</v>
      </c>
    </row>
    <row r="3" spans="1:7">
      <c r="A3" s="229"/>
      <c r="B3" s="227"/>
      <c r="C3" s="233">
        <v>2018</v>
      </c>
      <c r="D3" s="219">
        <v>2019</v>
      </c>
      <c r="E3" s="220"/>
      <c r="F3" s="221"/>
      <c r="G3" s="231" t="s">
        <v>60</v>
      </c>
    </row>
    <row r="4" spans="1:7" ht="15.75" thickBot="1">
      <c r="A4" s="230"/>
      <c r="B4" s="228"/>
      <c r="C4" s="234"/>
      <c r="D4" s="222"/>
      <c r="E4" s="223"/>
      <c r="F4" s="224"/>
      <c r="G4" s="232"/>
    </row>
    <row r="5" spans="1:7" ht="16.5" thickBot="1">
      <c r="A5" s="186" t="s">
        <v>31</v>
      </c>
      <c r="B5" s="187"/>
      <c r="C5" s="188">
        <v>514280.08</v>
      </c>
      <c r="D5" s="189">
        <v>22145.01</v>
      </c>
      <c r="E5" s="225" t="s">
        <v>70</v>
      </c>
      <c r="F5" s="226"/>
      <c r="G5" s="190">
        <v>530866.64</v>
      </c>
    </row>
    <row r="6" spans="1:7" ht="16.5" thickBot="1">
      <c r="A6" s="14" t="s">
        <v>17</v>
      </c>
      <c r="B6" s="10"/>
      <c r="C6" s="85">
        <f>C8+C11+C12+C13+C14+C15</f>
        <v>10501378.039999999</v>
      </c>
      <c r="D6" s="33">
        <f>D8+D11+D12+D13+D14+D15</f>
        <v>10836823.490000002</v>
      </c>
      <c r="E6" s="33">
        <v>200000</v>
      </c>
      <c r="F6" s="106">
        <v>490000</v>
      </c>
      <c r="G6" s="100">
        <f>G8+G12</f>
        <v>7477151</v>
      </c>
    </row>
    <row r="7" spans="1:7" ht="15.75">
      <c r="A7" s="15" t="s">
        <v>0</v>
      </c>
      <c r="B7" s="26"/>
      <c r="C7" s="86"/>
      <c r="D7" s="34"/>
      <c r="E7" s="34"/>
      <c r="F7" s="107"/>
      <c r="G7" s="101"/>
    </row>
    <row r="8" spans="1:7" ht="15.75">
      <c r="A8" s="16" t="s">
        <v>14</v>
      </c>
      <c r="B8" s="27">
        <v>130</v>
      </c>
      <c r="C8" s="87">
        <v>7516356.6699999999</v>
      </c>
      <c r="D8" s="35">
        <v>7954690.6200000001</v>
      </c>
      <c r="E8" s="35"/>
      <c r="F8" s="108"/>
      <c r="G8" s="102">
        <v>5877151</v>
      </c>
    </row>
    <row r="9" spans="1:7" ht="15.75">
      <c r="A9" s="16" t="s">
        <v>72</v>
      </c>
      <c r="B9" s="27"/>
      <c r="C9" s="87"/>
      <c r="D9" s="35">
        <v>6022290.6200000001</v>
      </c>
      <c r="E9" s="35"/>
      <c r="F9" s="108"/>
      <c r="G9" s="102"/>
    </row>
    <row r="10" spans="1:7" ht="15.75">
      <c r="A10" s="16" t="s">
        <v>73</v>
      </c>
      <c r="B10" s="27"/>
      <c r="C10" s="87"/>
      <c r="D10" s="35">
        <v>1841300</v>
      </c>
      <c r="E10" s="35"/>
      <c r="F10" s="108"/>
      <c r="G10" s="102"/>
    </row>
    <row r="11" spans="1:7" ht="15.75">
      <c r="A11" s="16" t="s">
        <v>66</v>
      </c>
      <c r="B11" s="27"/>
      <c r="C11" s="87">
        <v>1100000</v>
      </c>
      <c r="D11" s="35">
        <v>490000</v>
      </c>
      <c r="E11" s="35"/>
      <c r="F11" s="108">
        <v>490000</v>
      </c>
      <c r="G11" s="102"/>
    </row>
    <row r="12" spans="1:7" ht="15.75">
      <c r="A12" s="16" t="s">
        <v>18</v>
      </c>
      <c r="B12" s="27"/>
      <c r="C12" s="87">
        <v>1518933.37</v>
      </c>
      <c r="D12" s="35">
        <v>1908252.87</v>
      </c>
      <c r="E12" s="35"/>
      <c r="F12" s="108"/>
      <c r="G12" s="102">
        <v>1600000</v>
      </c>
    </row>
    <row r="13" spans="1:7" ht="15.75">
      <c r="A13" s="16" t="s">
        <v>38</v>
      </c>
      <c r="B13" s="27"/>
      <c r="C13" s="87">
        <v>158245</v>
      </c>
      <c r="D13" s="35"/>
      <c r="E13" s="35"/>
      <c r="F13" s="108"/>
      <c r="G13" s="102"/>
    </row>
    <row r="14" spans="1:7" ht="15.75">
      <c r="A14" s="16" t="s">
        <v>15</v>
      </c>
      <c r="B14" s="27">
        <v>180</v>
      </c>
      <c r="C14" s="87">
        <v>200000</v>
      </c>
      <c r="D14" s="35">
        <v>200000</v>
      </c>
      <c r="E14" s="35">
        <v>200000</v>
      </c>
      <c r="F14" s="108"/>
      <c r="G14" s="102"/>
    </row>
    <row r="15" spans="1:7" ht="16.5" thickBot="1">
      <c r="A15" s="17" t="s">
        <v>16</v>
      </c>
      <c r="B15" s="28"/>
      <c r="C15" s="88">
        <v>7843</v>
      </c>
      <c r="D15" s="36">
        <v>283880</v>
      </c>
      <c r="E15" s="36"/>
      <c r="F15" s="109"/>
      <c r="G15" s="103"/>
    </row>
    <row r="16" spans="1:7" ht="16.5" thickBot="1">
      <c r="A16" s="12" t="s">
        <v>32</v>
      </c>
      <c r="B16" s="29">
        <v>510</v>
      </c>
      <c r="C16" s="89">
        <v>1423775.63</v>
      </c>
      <c r="D16" s="37">
        <v>500000</v>
      </c>
      <c r="E16" s="37"/>
      <c r="F16" s="110"/>
      <c r="G16" s="104"/>
    </row>
    <row r="17" spans="1:7" ht="16.5" thickBot="1">
      <c r="A17" s="18"/>
      <c r="B17" s="30"/>
      <c r="C17" s="90"/>
      <c r="D17" s="38"/>
      <c r="E17" s="38"/>
      <c r="F17" s="111"/>
      <c r="G17" s="105"/>
    </row>
    <row r="18" spans="1:7" ht="16.5" thickBot="1">
      <c r="A18" s="19" t="s">
        <v>6</v>
      </c>
      <c r="B18" s="10"/>
      <c r="C18" s="85">
        <f>C20+C23+C24+C25+C37+C38+C39+C40</f>
        <v>12331538.770000001</v>
      </c>
      <c r="D18" s="33">
        <f>D20+D23+D24+D25+D37+D38+D39+D40</f>
        <v>10828101.860000001</v>
      </c>
      <c r="E18" s="33">
        <f>E33+E35+E36</f>
        <v>203843</v>
      </c>
      <c r="F18" s="106">
        <f>F21+F23+F33+F35+F36</f>
        <v>306527.3</v>
      </c>
      <c r="G18" s="100">
        <f>G20+G23+G24+G25+G39+G40</f>
        <v>8008016.6600000001</v>
      </c>
    </row>
    <row r="19" spans="1:7" ht="15.75">
      <c r="A19" s="99" t="s">
        <v>1</v>
      </c>
      <c r="B19" s="26"/>
      <c r="C19" s="86"/>
      <c r="D19" s="34"/>
      <c r="E19" s="113"/>
      <c r="F19" s="127"/>
      <c r="G19" s="101"/>
    </row>
    <row r="20" spans="1:7" ht="25.5" customHeight="1">
      <c r="A20" s="21" t="s">
        <v>8</v>
      </c>
      <c r="B20" s="27">
        <v>111</v>
      </c>
      <c r="C20" s="91">
        <f>C21+C22</f>
        <v>5440619.8900000006</v>
      </c>
      <c r="D20" s="39">
        <f>D21+D22</f>
        <v>5896115.5600000005</v>
      </c>
      <c r="E20" s="114"/>
      <c r="F20" s="39"/>
      <c r="G20" s="122">
        <f>G21+G22</f>
        <v>4973463.18</v>
      </c>
    </row>
    <row r="21" spans="1:7" ht="18" customHeight="1">
      <c r="A21" s="22" t="s">
        <v>12</v>
      </c>
      <c r="B21" s="28"/>
      <c r="C21" s="87">
        <v>4373008.2300000004</v>
      </c>
      <c r="D21" s="35">
        <v>4250787.12</v>
      </c>
      <c r="E21" s="121"/>
      <c r="F21" s="44">
        <v>30000</v>
      </c>
      <c r="G21" s="102">
        <v>3533463.18</v>
      </c>
    </row>
    <row r="22" spans="1:7" ht="15" customHeight="1">
      <c r="A22" s="22" t="s">
        <v>9</v>
      </c>
      <c r="B22" s="28"/>
      <c r="C22" s="92">
        <v>1067611.6599999999</v>
      </c>
      <c r="D22" s="40">
        <v>1645328.44</v>
      </c>
      <c r="E22" s="115"/>
      <c r="F22" s="40"/>
      <c r="G22" s="112">
        <v>1440000</v>
      </c>
    </row>
    <row r="23" spans="1:7" ht="16.5" customHeight="1">
      <c r="A23" s="23" t="s">
        <v>2</v>
      </c>
      <c r="B23" s="28">
        <v>119</v>
      </c>
      <c r="C23" s="93">
        <v>1648127.48</v>
      </c>
      <c r="D23" s="41">
        <v>1780729.9</v>
      </c>
      <c r="E23" s="116"/>
      <c r="F23" s="41">
        <v>9060</v>
      </c>
      <c r="G23" s="123">
        <v>1501985.88</v>
      </c>
    </row>
    <row r="24" spans="1:7" ht="18.75" customHeight="1">
      <c r="A24" s="23" t="s">
        <v>20</v>
      </c>
      <c r="B24" s="28">
        <v>112</v>
      </c>
      <c r="C24" s="94">
        <v>108557</v>
      </c>
      <c r="D24" s="42">
        <v>50478</v>
      </c>
      <c r="E24" s="117"/>
      <c r="F24" s="42"/>
      <c r="G24" s="124">
        <v>80000</v>
      </c>
    </row>
    <row r="25" spans="1:7" ht="27" customHeight="1">
      <c r="A25" s="23" t="s">
        <v>24</v>
      </c>
      <c r="B25" s="31">
        <v>244</v>
      </c>
      <c r="C25" s="93">
        <f>C26+C27+C28+C32+C33+C34+C35+C36</f>
        <v>5033684.0600000005</v>
      </c>
      <c r="D25" s="41">
        <f>D26+D27+D28+D32+D33+D34+D35+D36</f>
        <v>3053063.55</v>
      </c>
      <c r="E25" s="116">
        <f>E33+E35+E36</f>
        <v>203843</v>
      </c>
      <c r="F25" s="41">
        <f>F33+F35+F36</f>
        <v>267467.3</v>
      </c>
      <c r="G25" s="123">
        <f>SUM(G26:G36)</f>
        <v>1442527.6</v>
      </c>
    </row>
    <row r="26" spans="1:7" ht="15.75" customHeight="1">
      <c r="A26" s="23" t="s">
        <v>26</v>
      </c>
      <c r="B26" s="31"/>
      <c r="C26" s="92">
        <v>256668.17</v>
      </c>
      <c r="D26" s="40">
        <v>293346.05</v>
      </c>
      <c r="E26" s="115"/>
      <c r="F26" s="40"/>
      <c r="G26" s="112">
        <v>285672</v>
      </c>
    </row>
    <row r="27" spans="1:7" ht="15.75" customHeight="1">
      <c r="A27" s="22" t="s">
        <v>30</v>
      </c>
      <c r="B27" s="31"/>
      <c r="C27" s="92">
        <v>2000</v>
      </c>
      <c r="D27" s="40"/>
      <c r="E27" s="115"/>
      <c r="F27" s="40"/>
      <c r="G27" s="112"/>
    </row>
    <row r="28" spans="1:7" ht="15.75" customHeight="1">
      <c r="A28" s="22" t="s">
        <v>25</v>
      </c>
      <c r="B28" s="31"/>
      <c r="C28" s="92">
        <v>476171.74</v>
      </c>
      <c r="D28" s="40">
        <v>42811.66</v>
      </c>
      <c r="E28" s="115"/>
      <c r="F28" s="43"/>
      <c r="G28" s="112"/>
    </row>
    <row r="29" spans="1:7" ht="15.75" customHeight="1">
      <c r="A29" s="52" t="s">
        <v>67</v>
      </c>
      <c r="B29" s="31"/>
      <c r="C29" s="191">
        <v>92500</v>
      </c>
      <c r="D29" s="192"/>
      <c r="E29" s="193"/>
      <c r="F29" s="194"/>
      <c r="G29" s="112"/>
    </row>
    <row r="30" spans="1:7" ht="15.75" customHeight="1">
      <c r="A30" s="52" t="s">
        <v>68</v>
      </c>
      <c r="B30" s="31"/>
      <c r="C30" s="195">
        <v>320587.73</v>
      </c>
      <c r="D30" s="196"/>
      <c r="E30" s="197"/>
      <c r="F30" s="194"/>
      <c r="G30" s="112"/>
    </row>
    <row r="31" spans="1:7" ht="15.75" customHeight="1">
      <c r="A31" s="52" t="s">
        <v>69</v>
      </c>
      <c r="B31" s="31"/>
      <c r="C31" s="198">
        <v>105895.67</v>
      </c>
      <c r="D31" s="199">
        <v>42811.66</v>
      </c>
      <c r="E31" s="200"/>
      <c r="F31" s="194"/>
      <c r="G31" s="112"/>
    </row>
    <row r="32" spans="1:7" ht="15.75" customHeight="1">
      <c r="A32" s="22" t="s">
        <v>27</v>
      </c>
      <c r="B32" s="31"/>
      <c r="C32" s="95">
        <v>1150619.0900000001</v>
      </c>
      <c r="D32" s="46">
        <v>789728.46</v>
      </c>
      <c r="E32" s="118"/>
      <c r="F32" s="43"/>
      <c r="G32" s="112">
        <v>563144</v>
      </c>
    </row>
    <row r="33" spans="1:7" ht="15.75" customHeight="1">
      <c r="A33" s="22" t="s">
        <v>33</v>
      </c>
      <c r="B33" s="31"/>
      <c r="C33" s="92">
        <v>346355.54</v>
      </c>
      <c r="D33" s="40">
        <v>568038.1</v>
      </c>
      <c r="E33" s="115">
        <v>72600</v>
      </c>
      <c r="F33" s="40">
        <v>21000</v>
      </c>
      <c r="G33" s="112">
        <v>164631.6</v>
      </c>
    </row>
    <row r="34" spans="1:7" ht="15.75" customHeight="1">
      <c r="A34" s="22" t="s">
        <v>28</v>
      </c>
      <c r="B34" s="31"/>
      <c r="C34" s="92">
        <v>12448.65</v>
      </c>
      <c r="D34" s="40">
        <v>8000</v>
      </c>
      <c r="E34" s="115"/>
      <c r="F34" s="40"/>
      <c r="G34" s="112"/>
    </row>
    <row r="35" spans="1:7" ht="15.75" customHeight="1">
      <c r="A35" s="22" t="s">
        <v>29</v>
      </c>
      <c r="B35" s="31"/>
      <c r="C35" s="92">
        <v>1613169.87</v>
      </c>
      <c r="D35" s="40">
        <v>1062486.28</v>
      </c>
      <c r="E35" s="115">
        <v>8379</v>
      </c>
      <c r="F35" s="40">
        <v>151548.5</v>
      </c>
      <c r="G35" s="112">
        <v>289980</v>
      </c>
    </row>
    <row r="36" spans="1:7" ht="31.5">
      <c r="A36" s="128" t="s">
        <v>71</v>
      </c>
      <c r="B36" s="27"/>
      <c r="C36" s="96">
        <v>1176251</v>
      </c>
      <c r="D36" s="43">
        <v>288653</v>
      </c>
      <c r="E36" s="119">
        <v>122864</v>
      </c>
      <c r="F36" s="43">
        <v>94918.8</v>
      </c>
      <c r="G36" s="125">
        <v>139100</v>
      </c>
    </row>
    <row r="37" spans="1:7" ht="14.25" customHeight="1">
      <c r="A37" s="25" t="s">
        <v>21</v>
      </c>
      <c r="B37" s="27">
        <v>831</v>
      </c>
      <c r="C37" s="91">
        <v>31500</v>
      </c>
      <c r="D37" s="39">
        <v>1072.98</v>
      </c>
      <c r="E37" s="114"/>
      <c r="F37" s="39"/>
      <c r="G37" s="122"/>
    </row>
    <row r="38" spans="1:7" ht="15.75">
      <c r="A38" s="25" t="s">
        <v>22</v>
      </c>
      <c r="B38" s="27">
        <v>851</v>
      </c>
      <c r="C38" s="97">
        <v>46042.53</v>
      </c>
      <c r="D38" s="44"/>
      <c r="E38" s="120"/>
      <c r="F38" s="44"/>
      <c r="G38" s="126"/>
    </row>
    <row r="39" spans="1:7" ht="15.75">
      <c r="A39" s="25" t="s">
        <v>19</v>
      </c>
      <c r="B39" s="27">
        <v>852</v>
      </c>
      <c r="C39" s="97">
        <v>20290</v>
      </c>
      <c r="D39" s="44">
        <v>10740</v>
      </c>
      <c r="E39" s="120"/>
      <c r="F39" s="44"/>
      <c r="G39" s="126">
        <v>10040</v>
      </c>
    </row>
    <row r="40" spans="1:7" ht="15.75">
      <c r="A40" s="25" t="s">
        <v>23</v>
      </c>
      <c r="B40" s="27">
        <v>853</v>
      </c>
      <c r="C40" s="97">
        <v>2717.81</v>
      </c>
      <c r="D40" s="44">
        <v>35901.870000000003</v>
      </c>
      <c r="E40" s="120"/>
      <c r="F40" s="44"/>
      <c r="G40" s="126"/>
    </row>
    <row r="41" spans="1:7" ht="15.75">
      <c r="A41" s="25"/>
      <c r="B41" s="27"/>
      <c r="C41" s="97"/>
      <c r="D41" s="44"/>
      <c r="E41" s="120"/>
      <c r="F41" s="44"/>
      <c r="G41" s="126"/>
    </row>
    <row r="42" spans="1:7" ht="15.75">
      <c r="A42" s="25" t="s">
        <v>48</v>
      </c>
      <c r="B42" s="27">
        <v>610</v>
      </c>
      <c r="C42" s="87">
        <v>85750</v>
      </c>
      <c r="D42" s="35"/>
      <c r="E42" s="121"/>
      <c r="F42" s="35"/>
      <c r="G42" s="102"/>
    </row>
    <row r="43" spans="1:7" ht="16.5" thickBot="1">
      <c r="A43" s="129"/>
      <c r="B43" s="28"/>
      <c r="C43" s="88"/>
      <c r="D43" s="36"/>
      <c r="E43" s="130"/>
      <c r="F43" s="36"/>
      <c r="G43" s="103"/>
    </row>
    <row r="44" spans="1:7" ht="16.5" thickBot="1">
      <c r="A44" s="12" t="s">
        <v>47</v>
      </c>
      <c r="B44" s="11"/>
      <c r="C44" s="89">
        <v>22145.01</v>
      </c>
      <c r="D44" s="37">
        <f>D5+D6+D16-D18</f>
        <v>530866.6400000006</v>
      </c>
      <c r="E44" s="131">
        <f>E6-E18</f>
        <v>-3843</v>
      </c>
      <c r="F44" s="37">
        <f>F6-F18</f>
        <v>183472.7</v>
      </c>
      <c r="G44" s="104">
        <f>G5+G6-G18</f>
        <v>0.97999999951571226</v>
      </c>
    </row>
    <row r="46" spans="1:7">
      <c r="A46" t="s">
        <v>39</v>
      </c>
    </row>
  </sheetData>
  <mergeCells count="7">
    <mergeCell ref="D3:F4"/>
    <mergeCell ref="E5:F5"/>
    <mergeCell ref="A1:G1"/>
    <mergeCell ref="B3:B4"/>
    <mergeCell ref="A3:A4"/>
    <mergeCell ref="G3:G4"/>
    <mergeCell ref="C3:C4"/>
  </mergeCells>
  <phoneticPr fontId="0" type="noConversion"/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42"/>
  <sheetViews>
    <sheetView tabSelected="1" workbookViewId="0">
      <selection activeCell="D1" sqref="D1:D65536"/>
    </sheetView>
  </sheetViews>
  <sheetFormatPr defaultRowHeight="15"/>
  <cols>
    <col min="1" max="1" width="41.85546875" customWidth="1"/>
    <col min="3" max="3" width="11.140625" customWidth="1"/>
    <col min="4" max="4" width="18.5703125" customWidth="1"/>
  </cols>
  <sheetData>
    <row r="2" spans="1:4" ht="18.75">
      <c r="A2" s="205" t="s">
        <v>108</v>
      </c>
      <c r="B2" s="173"/>
      <c r="C2" s="173"/>
      <c r="D2" s="173"/>
    </row>
    <row r="3" spans="1:4">
      <c r="A3" s="1"/>
      <c r="B3" s="1"/>
      <c r="C3" s="1"/>
      <c r="D3" s="3"/>
    </row>
    <row r="4" spans="1:4">
      <c r="A4" s="174" t="s">
        <v>103</v>
      </c>
      <c r="B4" s="1"/>
      <c r="C4" s="1"/>
      <c r="D4" s="180">
        <v>490000</v>
      </c>
    </row>
    <row r="5" spans="1:4">
      <c r="A5" s="177" t="s">
        <v>84</v>
      </c>
      <c r="B5" s="139"/>
      <c r="C5" s="139"/>
      <c r="D5" s="178">
        <v>90000</v>
      </c>
    </row>
    <row r="6" spans="1:4">
      <c r="A6" s="175" t="s">
        <v>79</v>
      </c>
      <c r="B6" s="1"/>
      <c r="C6" s="1"/>
      <c r="D6" s="176">
        <v>60000</v>
      </c>
    </row>
    <row r="7" spans="1:4">
      <c r="A7" s="175" t="s">
        <v>80</v>
      </c>
      <c r="B7" s="1"/>
      <c r="C7" s="1"/>
      <c r="D7" s="176">
        <v>120000</v>
      </c>
    </row>
    <row r="8" spans="1:4">
      <c r="A8" s="175" t="s">
        <v>81</v>
      </c>
      <c r="B8" s="1"/>
      <c r="C8" s="1"/>
      <c r="D8" s="176">
        <v>30000</v>
      </c>
    </row>
    <row r="9" spans="1:4">
      <c r="A9" s="175" t="s">
        <v>82</v>
      </c>
      <c r="B9" s="1"/>
      <c r="C9" s="1"/>
      <c r="D9" s="176">
        <v>180000</v>
      </c>
    </row>
    <row r="10" spans="1:4">
      <c r="A10" s="175" t="s">
        <v>83</v>
      </c>
      <c r="B10" s="1"/>
      <c r="C10" s="1"/>
      <c r="D10" s="176">
        <v>10000</v>
      </c>
    </row>
    <row r="11" spans="1:4">
      <c r="A11" s="179" t="s">
        <v>102</v>
      </c>
      <c r="B11" s="139"/>
      <c r="C11" s="139"/>
      <c r="D11" s="181">
        <v>200000</v>
      </c>
    </row>
    <row r="12" spans="1:4">
      <c r="A12" s="4" t="s">
        <v>37</v>
      </c>
      <c r="B12" s="1"/>
      <c r="C12" s="1"/>
      <c r="D12" s="182">
        <f>D4+D11</f>
        <v>690000</v>
      </c>
    </row>
    <row r="13" spans="1:4">
      <c r="A13" s="2"/>
      <c r="B13" s="1"/>
      <c r="C13" s="1"/>
      <c r="D13" s="1"/>
    </row>
    <row r="14" spans="1:4">
      <c r="A14" s="6"/>
      <c r="B14" s="1"/>
      <c r="C14" s="3"/>
      <c r="D14" s="3"/>
    </row>
    <row r="15" spans="1:4">
      <c r="A15" s="185" t="s">
        <v>91</v>
      </c>
      <c r="B15" s="1"/>
      <c r="C15" s="3"/>
      <c r="D15" s="3"/>
    </row>
    <row r="16" spans="1:4">
      <c r="A16" s="183" t="s">
        <v>92</v>
      </c>
      <c r="B16" s="174" t="s">
        <v>34</v>
      </c>
      <c r="C16" s="174" t="s">
        <v>35</v>
      </c>
      <c r="D16" s="174" t="s">
        <v>36</v>
      </c>
    </row>
    <row r="17" spans="1:4">
      <c r="A17" s="6" t="s">
        <v>85</v>
      </c>
      <c r="B17" s="1">
        <v>1</v>
      </c>
      <c r="C17" s="3"/>
      <c r="D17" s="3">
        <v>37980</v>
      </c>
    </row>
    <row r="18" spans="1:4">
      <c r="A18" s="6" t="s">
        <v>86</v>
      </c>
      <c r="B18" s="1">
        <v>1</v>
      </c>
      <c r="C18" s="3"/>
      <c r="D18" s="3">
        <v>23190</v>
      </c>
    </row>
    <row r="19" spans="1:4">
      <c r="A19" s="6" t="s">
        <v>87</v>
      </c>
      <c r="B19" s="1">
        <v>1</v>
      </c>
      <c r="C19" s="3"/>
      <c r="D19" s="3">
        <v>10960</v>
      </c>
    </row>
    <row r="20" spans="1:4">
      <c r="A20" s="6" t="s">
        <v>88</v>
      </c>
      <c r="B20" s="1">
        <v>2</v>
      </c>
      <c r="C20" s="3"/>
      <c r="D20" s="3">
        <v>7700</v>
      </c>
    </row>
    <row r="21" spans="1:4">
      <c r="A21" s="1" t="s">
        <v>89</v>
      </c>
      <c r="B21" s="1">
        <v>50</v>
      </c>
      <c r="C21" s="3"/>
      <c r="D21" s="3">
        <v>43034.7</v>
      </c>
    </row>
    <row r="22" spans="1:4">
      <c r="A22" s="1" t="s">
        <v>90</v>
      </c>
      <c r="B22" s="1"/>
      <c r="C22" s="3"/>
      <c r="D22" s="3">
        <v>70800</v>
      </c>
    </row>
    <row r="23" spans="1:4">
      <c r="A23" s="1" t="s">
        <v>93</v>
      </c>
      <c r="B23" s="1"/>
      <c r="C23" s="3"/>
      <c r="D23" s="3">
        <v>8379</v>
      </c>
    </row>
    <row r="24" spans="1:4">
      <c r="A24" s="1" t="s">
        <v>94</v>
      </c>
      <c r="B24" s="1"/>
      <c r="C24" s="3"/>
      <c r="D24" s="3">
        <v>1800</v>
      </c>
    </row>
    <row r="25" spans="1:4">
      <c r="A25" s="174" t="s">
        <v>49</v>
      </c>
      <c r="B25" s="174"/>
      <c r="C25" s="184"/>
      <c r="D25" s="184">
        <f>D17+D18+D19+D20+D21+D22+D23+D24</f>
        <v>203843.7</v>
      </c>
    </row>
    <row r="26" spans="1:4">
      <c r="A26" s="174"/>
      <c r="B26" s="174"/>
      <c r="C26" s="184"/>
      <c r="D26" s="184"/>
    </row>
    <row r="27" spans="1:4">
      <c r="A27" s="1" t="s">
        <v>95</v>
      </c>
      <c r="B27" s="1"/>
      <c r="C27" s="3"/>
      <c r="D27" s="3">
        <v>31800</v>
      </c>
    </row>
    <row r="28" spans="1:4">
      <c r="A28" s="1" t="s">
        <v>96</v>
      </c>
      <c r="B28" s="1">
        <v>30</v>
      </c>
      <c r="C28" s="3"/>
      <c r="D28" s="3">
        <v>29568.400000000001</v>
      </c>
    </row>
    <row r="29" spans="1:4">
      <c r="A29" s="1" t="s">
        <v>96</v>
      </c>
      <c r="B29" s="1">
        <v>14</v>
      </c>
      <c r="C29" s="3"/>
      <c r="D29" s="3">
        <v>15100.4</v>
      </c>
    </row>
    <row r="30" spans="1:4">
      <c r="A30" s="1" t="s">
        <v>97</v>
      </c>
      <c r="B30" s="1">
        <v>16</v>
      </c>
      <c r="C30" s="3"/>
      <c r="D30" s="3">
        <v>18450</v>
      </c>
    </row>
    <row r="31" spans="1:4">
      <c r="A31" s="1" t="s">
        <v>99</v>
      </c>
      <c r="B31" s="1"/>
      <c r="C31" s="3"/>
      <c r="D31" s="3">
        <v>21000</v>
      </c>
    </row>
    <row r="32" spans="1:4">
      <c r="A32" s="1" t="s">
        <v>98</v>
      </c>
      <c r="B32" s="1"/>
      <c r="C32" s="3"/>
      <c r="D32" s="3">
        <v>144040</v>
      </c>
    </row>
    <row r="33" spans="1:4">
      <c r="A33" s="1" t="s">
        <v>93</v>
      </c>
      <c r="B33" s="1"/>
      <c r="C33" s="3"/>
      <c r="D33" s="3">
        <v>7508.5</v>
      </c>
    </row>
    <row r="34" spans="1:4">
      <c r="A34" s="1" t="s">
        <v>100</v>
      </c>
      <c r="B34" s="1"/>
      <c r="C34" s="3"/>
      <c r="D34" s="3">
        <v>30000</v>
      </c>
    </row>
    <row r="35" spans="1:4">
      <c r="A35" s="1" t="s">
        <v>101</v>
      </c>
      <c r="B35" s="1"/>
      <c r="C35" s="3"/>
      <c r="D35" s="3">
        <v>9060</v>
      </c>
    </row>
    <row r="36" spans="1:4">
      <c r="A36" s="174" t="s">
        <v>49</v>
      </c>
      <c r="B36" s="174"/>
      <c r="C36" s="184"/>
      <c r="D36" s="184">
        <f>D27+D28+D29+D30+D31+D32+D33+D34+D35</f>
        <v>306527.3</v>
      </c>
    </row>
    <row r="37" spans="1:4">
      <c r="A37" s="1"/>
      <c r="B37" s="1"/>
      <c r="C37" s="3"/>
      <c r="D37" s="3"/>
    </row>
    <row r="38" spans="1:4">
      <c r="A38" s="1"/>
      <c r="B38" s="1"/>
      <c r="C38" s="3"/>
      <c r="D38" s="3"/>
    </row>
    <row r="39" spans="1:4">
      <c r="A39" s="4"/>
      <c r="B39" s="4"/>
      <c r="C39" s="5"/>
      <c r="D39" s="5"/>
    </row>
    <row r="40" spans="1:4">
      <c r="A40" s="4"/>
      <c r="B40" s="1"/>
      <c r="C40" s="3"/>
      <c r="D40" s="3"/>
    </row>
    <row r="42" spans="1:4">
      <c r="A42" t="s">
        <v>40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2020-02-22T13:52:46Z</cp:lastPrinted>
  <dcterms:created xsi:type="dcterms:W3CDTF">2006-09-16T00:00:00Z</dcterms:created>
  <dcterms:modified xsi:type="dcterms:W3CDTF">2020-02-26T06:01:59Z</dcterms:modified>
</cp:coreProperties>
</file>