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4" sheetId="2" r:id="rId2"/>
    <sheet name="Лист6" sheetId="3" r:id="rId3"/>
  </sheets>
  <definedNames/>
  <calcPr fullCalcOnLoad="1"/>
</workbook>
</file>

<file path=xl/sharedStrings.xml><?xml version="1.0" encoding="utf-8"?>
<sst xmlns="http://schemas.openxmlformats.org/spreadsheetml/2006/main" count="90" uniqueCount="68">
  <si>
    <t>Исполнение Плана ФХД на 2019 г (расходы  по бюджету)</t>
  </si>
  <si>
    <t xml:space="preserve">Планируемые расходы </t>
  </si>
  <si>
    <t>выделено на 2019</t>
  </si>
  <si>
    <t>план</t>
  </si>
  <si>
    <t>Фонд оплаты труда</t>
  </si>
  <si>
    <t>Страховые взносы</t>
  </si>
  <si>
    <t>Коммунальные расходы:</t>
  </si>
  <si>
    <t>Свет</t>
  </si>
  <si>
    <t>Вода</t>
  </si>
  <si>
    <t>Тепло</t>
  </si>
  <si>
    <t>Прочие услуги:</t>
  </si>
  <si>
    <t>спецоценка условий труда</t>
  </si>
  <si>
    <t>Налоги:</t>
  </si>
  <si>
    <t>Налог на имущество</t>
  </si>
  <si>
    <t>Земельный налог</t>
  </si>
  <si>
    <t>всего</t>
  </si>
  <si>
    <t>утверждаю:</t>
  </si>
  <si>
    <t>и.о.директора         Э.Л.Пашнанов</t>
  </si>
  <si>
    <t>планируемые доходы</t>
  </si>
  <si>
    <t xml:space="preserve">доходы по общежитию  </t>
  </si>
  <si>
    <t>Услуги связи</t>
  </si>
  <si>
    <t>прочие выплаты (командиров. расходы)</t>
  </si>
  <si>
    <t>Услуги по содержанию имущества</t>
  </si>
  <si>
    <t>транспортный налог</t>
  </si>
  <si>
    <t>Приобр. осн.средств</t>
  </si>
  <si>
    <t>Приобр. материалов</t>
  </si>
  <si>
    <t>всего расходов</t>
  </si>
  <si>
    <t>доходы по обучению</t>
  </si>
  <si>
    <t>оплата труда</t>
  </si>
  <si>
    <t>налог на имущество*</t>
  </si>
  <si>
    <t>Земельный налог*</t>
  </si>
  <si>
    <t>отопление*</t>
  </si>
  <si>
    <t xml:space="preserve">                     налог на имущ-во              -  </t>
  </si>
  <si>
    <t xml:space="preserve">                     зем.налог                          - </t>
  </si>
  <si>
    <t xml:space="preserve">                     по отоплению  - </t>
  </si>
  <si>
    <t>Кт.задолженность на 01.01.2019</t>
  </si>
  <si>
    <t>прочие расходы</t>
  </si>
  <si>
    <t>остаток на 01.01.2019</t>
  </si>
  <si>
    <t>,</t>
  </si>
  <si>
    <t>спонс.помощь</t>
  </si>
  <si>
    <t>оплата труда ППС</t>
  </si>
  <si>
    <t>МГГЭУ</t>
  </si>
  <si>
    <t>исполнение Плана ФХД на 2019 г (доходы и расходы  по внебюдж)</t>
  </si>
  <si>
    <t>оплата труда АУП</t>
  </si>
  <si>
    <t>неисполнено</t>
  </si>
  <si>
    <t>возврат от ИФНС</t>
  </si>
  <si>
    <t>возврат от подрядч.</t>
  </si>
  <si>
    <t>факт. расходы на 01.09.19</t>
  </si>
  <si>
    <t>расходы на сент-дек. 2019г</t>
  </si>
  <si>
    <t>август</t>
  </si>
  <si>
    <t>сентябрь</t>
  </si>
  <si>
    <t>октябрь</t>
  </si>
  <si>
    <t>ноябрь</t>
  </si>
  <si>
    <t>декабрь</t>
  </si>
  <si>
    <t>зарплата</t>
  </si>
  <si>
    <t>потребность</t>
  </si>
  <si>
    <t xml:space="preserve">Потребность  в финансировании по бюджету на август-декабрь 2019 </t>
  </si>
  <si>
    <t>ведущий бухгалтер             Обгенова С.Ц.</t>
  </si>
  <si>
    <t>Калмыцкий филиал МГГЭУ</t>
  </si>
  <si>
    <t>потребность в доп.фин.</t>
  </si>
  <si>
    <t>кассовые расходы на20.09.19</t>
  </si>
  <si>
    <t>аванс</t>
  </si>
  <si>
    <t>Кт.задолж-ть на 25.09.19</t>
  </si>
  <si>
    <t>остаток на 24.09.2019</t>
  </si>
  <si>
    <t>кассовые расходы на 25.09.19</t>
  </si>
  <si>
    <t>факт.получено на 24.09.19, тыс.руб</t>
  </si>
  <si>
    <t>факт.расходы на 24.09.2019</t>
  </si>
  <si>
    <t>кассовые расходы на24.09.19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</si>
</sst>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8">
    <font>
      <sz val="10"/>
      <name val="Arial"/>
      <family val="0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name val="Calibri"/>
      <family val="2"/>
    </font>
    <font>
      <sz val="12"/>
      <color indexed="8"/>
      <name val="Times New Roman"/>
      <family val="1"/>
    </font>
    <font>
      <sz val="12"/>
      <name val="Calibri"/>
      <family val="2"/>
    </font>
    <font>
      <sz val="12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0"/>
    </font>
    <font>
      <b/>
      <sz val="14"/>
      <color indexed="8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" xfId="0" applyFont="1" applyBorder="1" applyAlignment="1">
      <alignment/>
    </xf>
    <xf numFmtId="4" fontId="3" fillId="2" borderId="2" xfId="0" applyNumberFormat="1" applyFont="1" applyFill="1" applyBorder="1" applyAlignment="1">
      <alignment/>
    </xf>
    <xf numFmtId="0" fontId="7" fillId="0" borderId="3" xfId="0" applyFont="1" applyBorder="1" applyAlignment="1">
      <alignment/>
    </xf>
    <xf numFmtId="4" fontId="2" fillId="2" borderId="3" xfId="0" applyNumberFormat="1" applyFont="1" applyFill="1" applyBorder="1" applyAlignment="1">
      <alignment/>
    </xf>
    <xf numFmtId="4" fontId="2" fillId="2" borderId="1" xfId="0" applyNumberFormat="1" applyFont="1" applyFill="1" applyBorder="1" applyAlignment="1">
      <alignment/>
    </xf>
    <xf numFmtId="0" fontId="5" fillId="0" borderId="3" xfId="0" applyFont="1" applyBorder="1" applyAlignment="1">
      <alignment horizontal="left" vertical="center" wrapText="1"/>
    </xf>
    <xf numFmtId="4" fontId="3" fillId="2" borderId="3" xfId="0" applyNumberFormat="1" applyFont="1" applyFill="1" applyBorder="1" applyAlignment="1">
      <alignment/>
    </xf>
    <xf numFmtId="0" fontId="5" fillId="0" borderId="3" xfId="0" applyFont="1" applyBorder="1" applyAlignment="1">
      <alignment/>
    </xf>
    <xf numFmtId="4" fontId="7" fillId="2" borderId="3" xfId="0" applyNumberFormat="1" applyFont="1" applyFill="1" applyBorder="1" applyAlignment="1">
      <alignment/>
    </xf>
    <xf numFmtId="0" fontId="5" fillId="0" borderId="4" xfId="0" applyFont="1" applyBorder="1" applyAlignment="1">
      <alignment/>
    </xf>
    <xf numFmtId="2" fontId="3" fillId="2" borderId="4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5" xfId="0" applyFont="1" applyBorder="1" applyAlignment="1">
      <alignment/>
    </xf>
    <xf numFmtId="4" fontId="3" fillId="0" borderId="5" xfId="0" applyNumberFormat="1" applyFont="1" applyBorder="1" applyAlignment="1">
      <alignment/>
    </xf>
    <xf numFmtId="4" fontId="2" fillId="0" borderId="5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3" fillId="0" borderId="5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3" fillId="0" borderId="5" xfId="0" applyFont="1" applyBorder="1" applyAlignment="1">
      <alignment horizontal="right" wrapText="1"/>
    </xf>
    <xf numFmtId="0" fontId="0" fillId="0" borderId="5" xfId="0" applyBorder="1" applyAlignment="1">
      <alignment/>
    </xf>
    <xf numFmtId="0" fontId="5" fillId="0" borderId="0" xfId="0" applyFont="1" applyFill="1" applyBorder="1" applyAlignment="1">
      <alignment/>
    </xf>
    <xf numFmtId="0" fontId="15" fillId="0" borderId="0" xfId="0" applyFont="1" applyAlignment="1">
      <alignment/>
    </xf>
    <xf numFmtId="4" fontId="2" fillId="0" borderId="5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0" fillId="0" borderId="5" xfId="0" applyBorder="1" applyAlignment="1">
      <alignment/>
    </xf>
    <xf numFmtId="4" fontId="2" fillId="2" borderId="6" xfId="0" applyNumberFormat="1" applyFont="1" applyFill="1" applyBorder="1" applyAlignment="1">
      <alignment/>
    </xf>
    <xf numFmtId="4" fontId="2" fillId="0" borderId="7" xfId="0" applyNumberFormat="1" applyFont="1" applyBorder="1" applyAlignment="1">
      <alignment/>
    </xf>
    <xf numFmtId="0" fontId="11" fillId="0" borderId="3" xfId="0" applyFont="1" applyBorder="1" applyAlignment="1">
      <alignment/>
    </xf>
    <xf numFmtId="0" fontId="12" fillId="0" borderId="3" xfId="0" applyFont="1" applyBorder="1" applyAlignment="1">
      <alignment/>
    </xf>
    <xf numFmtId="0" fontId="5" fillId="0" borderId="3" xfId="0" applyFont="1" applyBorder="1" applyAlignment="1">
      <alignment wrapText="1"/>
    </xf>
    <xf numFmtId="0" fontId="15" fillId="0" borderId="5" xfId="0" applyFont="1" applyBorder="1" applyAlignment="1">
      <alignment/>
    </xf>
    <xf numFmtId="4" fontId="3" fillId="0" borderId="3" xfId="0" applyNumberFormat="1" applyFont="1" applyBorder="1" applyAlignment="1">
      <alignment/>
    </xf>
    <xf numFmtId="4" fontId="2" fillId="0" borderId="3" xfId="0" applyNumberFormat="1" applyFont="1" applyBorder="1" applyAlignment="1">
      <alignment/>
    </xf>
    <xf numFmtId="4" fontId="2" fillId="0" borderId="3" xfId="0" applyNumberFormat="1" applyFont="1" applyBorder="1" applyAlignment="1">
      <alignment/>
    </xf>
    <xf numFmtId="4" fontId="3" fillId="0" borderId="4" xfId="0" applyNumberFormat="1" applyFont="1" applyBorder="1" applyAlignment="1">
      <alignment/>
    </xf>
    <xf numFmtId="0" fontId="3" fillId="0" borderId="8" xfId="0" applyFont="1" applyBorder="1" applyAlignment="1">
      <alignment horizontal="center" wrapText="1"/>
    </xf>
    <xf numFmtId="0" fontId="3" fillId="0" borderId="8" xfId="0" applyFont="1" applyBorder="1" applyAlignment="1">
      <alignment horizontal="right" wrapText="1"/>
    </xf>
    <xf numFmtId="4" fontId="3" fillId="0" borderId="8" xfId="0" applyNumberFormat="1" applyFont="1" applyBorder="1" applyAlignment="1">
      <alignment/>
    </xf>
    <xf numFmtId="4" fontId="2" fillId="0" borderId="8" xfId="0" applyNumberFormat="1" applyFont="1" applyBorder="1" applyAlignment="1">
      <alignment/>
    </xf>
    <xf numFmtId="0" fontId="2" fillId="0" borderId="8" xfId="0" applyFont="1" applyBorder="1" applyAlignment="1">
      <alignment/>
    </xf>
    <xf numFmtId="4" fontId="2" fillId="0" borderId="9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3" xfId="0" applyFont="1" applyBorder="1" applyAlignment="1">
      <alignment/>
    </xf>
    <xf numFmtId="2" fontId="3" fillId="0" borderId="3" xfId="0" applyNumberFormat="1" applyFont="1" applyBorder="1" applyAlignment="1">
      <alignment/>
    </xf>
    <xf numFmtId="2" fontId="2" fillId="0" borderId="3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4" fontId="0" fillId="0" borderId="5" xfId="0" applyNumberFormat="1" applyBorder="1" applyAlignment="1">
      <alignment/>
    </xf>
    <xf numFmtId="0" fontId="11" fillId="0" borderId="6" xfId="0" applyFont="1" applyBorder="1" applyAlignment="1">
      <alignment/>
    </xf>
    <xf numFmtId="4" fontId="3" fillId="0" borderId="6" xfId="0" applyNumberFormat="1" applyFont="1" applyBorder="1" applyAlignment="1">
      <alignment/>
    </xf>
    <xf numFmtId="4" fontId="0" fillId="0" borderId="3" xfId="0" applyNumberFormat="1" applyBorder="1" applyAlignment="1">
      <alignment/>
    </xf>
    <xf numFmtId="4" fontId="6" fillId="3" borderId="11" xfId="0" applyNumberFormat="1" applyFont="1" applyFill="1" applyBorder="1" applyAlignment="1">
      <alignment/>
    </xf>
    <xf numFmtId="4" fontId="8" fillId="3" borderId="12" xfId="0" applyNumberFormat="1" applyFont="1" applyFill="1" applyBorder="1" applyAlignment="1">
      <alignment/>
    </xf>
    <xf numFmtId="4" fontId="3" fillId="3" borderId="12" xfId="0" applyNumberFormat="1" applyFont="1" applyFill="1" applyBorder="1" applyAlignment="1">
      <alignment/>
    </xf>
    <xf numFmtId="4" fontId="6" fillId="3" borderId="12" xfId="0" applyNumberFormat="1" applyFont="1" applyFill="1" applyBorder="1" applyAlignment="1">
      <alignment/>
    </xf>
    <xf numFmtId="4" fontId="9" fillId="3" borderId="12" xfId="0" applyNumberFormat="1" applyFont="1" applyFill="1" applyBorder="1" applyAlignment="1">
      <alignment/>
    </xf>
    <xf numFmtId="2" fontId="3" fillId="3" borderId="13" xfId="0" applyNumberFormat="1" applyFont="1" applyFill="1" applyBorder="1" applyAlignment="1">
      <alignment/>
    </xf>
    <xf numFmtId="0" fontId="0" fillId="0" borderId="7" xfId="0" applyBorder="1" applyAlignment="1">
      <alignment/>
    </xf>
    <xf numFmtId="0" fontId="0" fillId="0" borderId="14" xfId="0" applyBorder="1" applyAlignment="1">
      <alignment/>
    </xf>
    <xf numFmtId="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8" xfId="0" applyBorder="1" applyAlignment="1">
      <alignment/>
    </xf>
    <xf numFmtId="0" fontId="7" fillId="0" borderId="16" xfId="0" applyFont="1" applyBorder="1" applyAlignment="1">
      <alignment/>
    </xf>
    <xf numFmtId="4" fontId="2" fillId="0" borderId="16" xfId="0" applyNumberFormat="1" applyFont="1" applyBorder="1" applyAlignment="1">
      <alignment/>
    </xf>
    <xf numFmtId="2" fontId="2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11" fillId="0" borderId="5" xfId="0" applyFont="1" applyBorder="1" applyAlignment="1">
      <alignment horizontal="right"/>
    </xf>
    <xf numFmtId="4" fontId="0" fillId="0" borderId="8" xfId="0" applyNumberFormat="1" applyBorder="1" applyAlignment="1">
      <alignment/>
    </xf>
    <xf numFmtId="4" fontId="0" fillId="0" borderId="10" xfId="0" applyNumberFormat="1" applyBorder="1" applyAlignment="1">
      <alignment/>
    </xf>
    <xf numFmtId="2" fontId="3" fillId="2" borderId="3" xfId="0" applyNumberFormat="1" applyFont="1" applyFill="1" applyBorder="1" applyAlignment="1">
      <alignment/>
    </xf>
    <xf numFmtId="2" fontId="2" fillId="2" borderId="3" xfId="0" applyNumberFormat="1" applyFont="1" applyFill="1" applyBorder="1" applyAlignment="1">
      <alignment/>
    </xf>
    <xf numFmtId="0" fontId="2" fillId="0" borderId="9" xfId="0" applyFont="1" applyBorder="1" applyAlignment="1">
      <alignment/>
    </xf>
    <xf numFmtId="2" fontId="2" fillId="0" borderId="5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7" xfId="0" applyFont="1" applyBorder="1" applyAlignment="1">
      <alignment/>
    </xf>
    <xf numFmtId="4" fontId="0" fillId="0" borderId="18" xfId="0" applyNumberFormat="1" applyBorder="1" applyAlignment="1">
      <alignment/>
    </xf>
    <xf numFmtId="2" fontId="15" fillId="0" borderId="18" xfId="0" applyNumberFormat="1" applyFont="1" applyBorder="1" applyAlignment="1">
      <alignment/>
    </xf>
    <xf numFmtId="0" fontId="15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3" fillId="3" borderId="2" xfId="0" applyNumberFormat="1" applyFont="1" applyFill="1" applyBorder="1" applyAlignment="1">
      <alignment/>
    </xf>
    <xf numFmtId="4" fontId="2" fillId="3" borderId="3" xfId="0" applyNumberFormat="1" applyFont="1" applyFill="1" applyBorder="1" applyAlignment="1">
      <alignment/>
    </xf>
    <xf numFmtId="4" fontId="3" fillId="3" borderId="3" xfId="0" applyNumberFormat="1" applyFont="1" applyFill="1" applyBorder="1" applyAlignment="1">
      <alignment/>
    </xf>
    <xf numFmtId="4" fontId="7" fillId="3" borderId="3" xfId="0" applyNumberFormat="1" applyFont="1" applyFill="1" applyBorder="1" applyAlignment="1">
      <alignment/>
    </xf>
    <xf numFmtId="2" fontId="3" fillId="3" borderId="4" xfId="0" applyNumberFormat="1" applyFont="1" applyFill="1" applyBorder="1" applyAlignment="1">
      <alignment/>
    </xf>
    <xf numFmtId="4" fontId="15" fillId="0" borderId="10" xfId="0" applyNumberFormat="1" applyFont="1" applyBorder="1" applyAlignment="1">
      <alignment/>
    </xf>
    <xf numFmtId="4" fontId="15" fillId="0" borderId="5" xfId="0" applyNumberFormat="1" applyFont="1" applyBorder="1" applyAlignment="1">
      <alignment/>
    </xf>
    <xf numFmtId="2" fontId="15" fillId="0" borderId="25" xfId="0" applyNumberFormat="1" applyFont="1" applyBorder="1" applyAlignment="1">
      <alignment/>
    </xf>
    <xf numFmtId="4" fontId="15" fillId="0" borderId="19" xfId="0" applyNumberFormat="1" applyFont="1" applyBorder="1" applyAlignment="1">
      <alignment/>
    </xf>
    <xf numFmtId="4" fontId="15" fillId="0" borderId="26" xfId="0" applyNumberFormat="1" applyFont="1" applyBorder="1" applyAlignment="1">
      <alignment/>
    </xf>
    <xf numFmtId="2" fontId="0" fillId="0" borderId="27" xfId="0" applyNumberFormat="1" applyBorder="1" applyAlignment="1">
      <alignment/>
    </xf>
    <xf numFmtId="4" fontId="0" fillId="0" borderId="28" xfId="0" applyNumberFormat="1" applyBorder="1" applyAlignment="1">
      <alignment/>
    </xf>
    <xf numFmtId="2" fontId="15" fillId="0" borderId="27" xfId="0" applyNumberFormat="1" applyFont="1" applyBorder="1" applyAlignment="1">
      <alignment/>
    </xf>
    <xf numFmtId="2" fontId="15" fillId="0" borderId="28" xfId="0" applyNumberFormat="1" applyFont="1" applyBorder="1" applyAlignment="1">
      <alignment/>
    </xf>
    <xf numFmtId="2" fontId="0" fillId="0" borderId="29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0" fillId="0" borderId="30" xfId="0" applyNumberFormat="1" applyBorder="1" applyAlignment="1">
      <alignment/>
    </xf>
    <xf numFmtId="0" fontId="17" fillId="0" borderId="7" xfId="0" applyFont="1" applyBorder="1" applyAlignment="1">
      <alignment wrapText="1"/>
    </xf>
    <xf numFmtId="0" fontId="17" fillId="0" borderId="31" xfId="0" applyFont="1" applyBorder="1" applyAlignment="1">
      <alignment wrapText="1"/>
    </xf>
    <xf numFmtId="0" fontId="3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3" borderId="32" xfId="0" applyFont="1" applyFill="1" applyBorder="1" applyAlignment="1">
      <alignment horizontal="center" wrapText="1"/>
    </xf>
    <xf numFmtId="0" fontId="3" fillId="3" borderId="33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" fillId="2" borderId="32" xfId="0" applyFont="1" applyFill="1" applyBorder="1" applyAlignment="1">
      <alignment horizontal="center" wrapText="1"/>
    </xf>
    <xf numFmtId="0" fontId="3" fillId="2" borderId="33" xfId="0" applyFont="1" applyFill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4" fontId="0" fillId="0" borderId="12" xfId="0" applyNumberFormat="1" applyBorder="1" applyAlignment="1">
      <alignment/>
    </xf>
    <xf numFmtId="0" fontId="0" fillId="0" borderId="35" xfId="0" applyBorder="1" applyAlignment="1">
      <alignment/>
    </xf>
    <xf numFmtId="4" fontId="0" fillId="0" borderId="17" xfId="0" applyNumberFormat="1" applyBorder="1" applyAlignment="1">
      <alignment/>
    </xf>
    <xf numFmtId="0" fontId="0" fillId="0" borderId="36" xfId="0" applyBorder="1" applyAlignment="1">
      <alignment/>
    </xf>
    <xf numFmtId="0" fontId="0" fillId="0" borderId="34" xfId="0" applyBorder="1" applyAlignment="1">
      <alignment/>
    </xf>
    <xf numFmtId="0" fontId="0" fillId="0" borderId="37" xfId="0" applyBorder="1" applyAlignment="1">
      <alignment/>
    </xf>
    <xf numFmtId="0" fontId="0" fillId="0" borderId="8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4" fontId="15" fillId="0" borderId="12" xfId="0" applyNumberFormat="1" applyFont="1" applyBorder="1" applyAlignment="1">
      <alignment/>
    </xf>
    <xf numFmtId="0" fontId="15" fillId="0" borderId="35" xfId="0" applyFont="1" applyBorder="1" applyAlignment="1">
      <alignment/>
    </xf>
    <xf numFmtId="4" fontId="0" fillId="0" borderId="8" xfId="0" applyNumberFormat="1" applyBorder="1" applyAlignment="1">
      <alignment/>
    </xf>
    <xf numFmtId="0" fontId="14" fillId="0" borderId="10" xfId="0" applyFont="1" applyBorder="1" applyAlignment="1">
      <alignment horizontal="left" wrapText="1"/>
    </xf>
    <xf numFmtId="0" fontId="14" fillId="0" borderId="4" xfId="0" applyFont="1" applyBorder="1" applyAlignment="1">
      <alignment horizontal="left" wrapText="1"/>
    </xf>
    <xf numFmtId="4" fontId="3" fillId="0" borderId="10" xfId="0" applyNumberFormat="1" applyFont="1" applyBorder="1" applyAlignment="1">
      <alignment horizontal="center" wrapText="1"/>
    </xf>
    <xf numFmtId="4" fontId="3" fillId="0" borderId="4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16" fillId="0" borderId="14" xfId="0" applyFont="1" applyBorder="1" applyAlignment="1">
      <alignment wrapText="1"/>
    </xf>
    <xf numFmtId="0" fontId="16" fillId="0" borderId="31" xfId="0" applyFont="1" applyBorder="1" applyAlignment="1">
      <alignment wrapText="1"/>
    </xf>
    <xf numFmtId="0" fontId="15" fillId="0" borderId="14" xfId="0" applyFont="1" applyBorder="1" applyAlignment="1">
      <alignment wrapText="1"/>
    </xf>
    <xf numFmtId="4" fontId="3" fillId="2" borderId="4" xfId="0" applyNumberFormat="1" applyFont="1" applyFill="1" applyBorder="1" applyAlignment="1">
      <alignment/>
    </xf>
    <xf numFmtId="4" fontId="3" fillId="3" borderId="13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5"/>
  <sheetViews>
    <sheetView workbookViewId="0" topLeftCell="A1">
      <selection activeCell="C15" sqref="C15"/>
    </sheetView>
  </sheetViews>
  <sheetFormatPr defaultColWidth="9.140625" defaultRowHeight="12.75"/>
  <cols>
    <col min="1" max="1" width="27.28125" style="0" bestFit="1" customWidth="1"/>
    <col min="2" max="3" width="15.7109375" style="0" customWidth="1"/>
    <col min="4" max="4" width="13.421875" style="0" customWidth="1"/>
  </cols>
  <sheetData>
    <row r="2" spans="1:3" ht="12.75">
      <c r="A2" s="84" t="s">
        <v>58</v>
      </c>
      <c r="B2" s="84"/>
      <c r="C2" s="84"/>
    </row>
    <row r="4" spans="1:9" ht="18.75">
      <c r="A4" s="114" t="s">
        <v>56</v>
      </c>
      <c r="B4" s="114"/>
      <c r="C4" s="114"/>
      <c r="D4" s="115"/>
      <c r="E4" s="116"/>
      <c r="F4" s="116"/>
      <c r="G4" s="116"/>
      <c r="H4" s="116"/>
      <c r="I4" s="116"/>
    </row>
    <row r="5" spans="1:4" ht="2.25" customHeight="1" thickBot="1">
      <c r="A5" s="1"/>
      <c r="B5" s="1"/>
      <c r="C5" s="1"/>
      <c r="D5" s="1"/>
    </row>
    <row r="6" spans="1:10" ht="12.75" customHeight="1">
      <c r="A6" s="110" t="s">
        <v>1</v>
      </c>
      <c r="B6" s="117" t="s">
        <v>2</v>
      </c>
      <c r="C6" s="119" t="s">
        <v>64</v>
      </c>
      <c r="D6" s="112" t="s">
        <v>55</v>
      </c>
      <c r="E6" s="89" t="s">
        <v>49</v>
      </c>
      <c r="F6" s="85" t="s">
        <v>50</v>
      </c>
      <c r="G6" s="85" t="s">
        <v>51</v>
      </c>
      <c r="H6" s="85" t="s">
        <v>52</v>
      </c>
      <c r="I6" s="86" t="s">
        <v>53</v>
      </c>
      <c r="J6" s="108" t="s">
        <v>59</v>
      </c>
    </row>
    <row r="7" spans="1:10" ht="48" customHeight="1" thickBot="1">
      <c r="A7" s="111"/>
      <c r="B7" s="118"/>
      <c r="C7" s="120"/>
      <c r="D7" s="113"/>
      <c r="E7" s="90"/>
      <c r="F7" s="87"/>
      <c r="G7" s="87"/>
      <c r="H7" s="87"/>
      <c r="I7" s="88"/>
      <c r="J7" s="109"/>
    </row>
    <row r="8" spans="1:10" ht="16.5" thickBot="1">
      <c r="A8" s="3" t="s">
        <v>4</v>
      </c>
      <c r="B8" s="4">
        <f>B9+B10+B11</f>
        <v>14954.97</v>
      </c>
      <c r="C8" s="57">
        <f>C9+C10+C11</f>
        <v>9814.59</v>
      </c>
      <c r="D8" s="91">
        <f aca="true" t="shared" si="0" ref="D8:I8">D9+D10</f>
        <v>5494.4</v>
      </c>
      <c r="E8" s="98"/>
      <c r="F8" s="99">
        <f t="shared" si="0"/>
        <v>1373.6</v>
      </c>
      <c r="G8" s="99">
        <f t="shared" si="0"/>
        <v>1373.6</v>
      </c>
      <c r="H8" s="99">
        <f t="shared" si="0"/>
        <v>1373.6</v>
      </c>
      <c r="I8" s="100">
        <f t="shared" si="0"/>
        <v>1373.6</v>
      </c>
      <c r="J8" s="96">
        <f>B8-C8-D8</f>
        <v>-354.02000000000044</v>
      </c>
    </row>
    <row r="9" spans="1:10" ht="16.5" thickBot="1">
      <c r="A9" s="5" t="s">
        <v>54</v>
      </c>
      <c r="B9" s="7">
        <v>11486.15</v>
      </c>
      <c r="C9" s="58">
        <v>7624.67</v>
      </c>
      <c r="D9" s="92">
        <f>E9+F9+G9+H9+I9</f>
        <v>4220</v>
      </c>
      <c r="E9" s="101"/>
      <c r="F9" s="82">
        <v>1055</v>
      </c>
      <c r="G9" s="82">
        <v>1055</v>
      </c>
      <c r="H9" s="82">
        <v>1055</v>
      </c>
      <c r="I9" s="102">
        <v>1055</v>
      </c>
      <c r="J9" s="96">
        <f aca="true" t="shared" si="1" ref="J9:J22">B9-C9-D9</f>
        <v>-358.52000000000044</v>
      </c>
    </row>
    <row r="10" spans="1:10" ht="16.5" thickBot="1">
      <c r="A10" s="5" t="s">
        <v>5</v>
      </c>
      <c r="B10" s="30">
        <v>3468.82</v>
      </c>
      <c r="C10" s="58">
        <v>2189.92</v>
      </c>
      <c r="D10" s="92">
        <f>E10+F10+G10+H10+I10</f>
        <v>1274.4</v>
      </c>
      <c r="E10" s="101"/>
      <c r="F10" s="82">
        <v>318.6</v>
      </c>
      <c r="G10" s="82">
        <v>318.6</v>
      </c>
      <c r="H10" s="82">
        <v>318.6</v>
      </c>
      <c r="I10" s="102">
        <v>318.6</v>
      </c>
      <c r="J10" s="96">
        <f t="shared" si="1"/>
        <v>4.5</v>
      </c>
    </row>
    <row r="11" spans="1:10" ht="16.5" thickBot="1">
      <c r="A11" s="5"/>
      <c r="B11" s="6"/>
      <c r="C11" s="58"/>
      <c r="D11" s="92"/>
      <c r="E11" s="101"/>
      <c r="F11" s="82"/>
      <c r="G11" s="82"/>
      <c r="H11" s="82"/>
      <c r="I11" s="102"/>
      <c r="J11" s="96"/>
    </row>
    <row r="12" spans="1:10" ht="32.25" thickBot="1">
      <c r="A12" s="8" t="s">
        <v>6</v>
      </c>
      <c r="B12" s="9">
        <f>B13+B14+B15</f>
        <v>2700</v>
      </c>
      <c r="C12" s="59">
        <f>C13+C14+C15</f>
        <v>2190.84</v>
      </c>
      <c r="D12" s="93">
        <f>D13+D14+D15</f>
        <v>1070</v>
      </c>
      <c r="E12" s="103"/>
      <c r="F12" s="83">
        <f>F13+F14</f>
        <v>95</v>
      </c>
      <c r="G12" s="83">
        <f>G13+G14+G15</f>
        <v>245</v>
      </c>
      <c r="H12" s="83">
        <f>H13+H14+H15</f>
        <v>315</v>
      </c>
      <c r="I12" s="104">
        <f>I13+I14+I15</f>
        <v>415</v>
      </c>
      <c r="J12" s="96">
        <f t="shared" si="1"/>
        <v>-560.8400000000001</v>
      </c>
    </row>
    <row r="13" spans="1:10" ht="16.5" thickBot="1">
      <c r="A13" s="5" t="s">
        <v>7</v>
      </c>
      <c r="B13" s="6">
        <v>850</v>
      </c>
      <c r="C13" s="58">
        <v>548.93</v>
      </c>
      <c r="D13" s="92">
        <f>E13+F13+G13+H13+I13</f>
        <v>380</v>
      </c>
      <c r="E13" s="101"/>
      <c r="F13" s="82">
        <v>80</v>
      </c>
      <c r="G13" s="82">
        <v>100</v>
      </c>
      <c r="H13" s="82">
        <v>100</v>
      </c>
      <c r="I13" s="102">
        <v>100</v>
      </c>
      <c r="J13" s="96">
        <f t="shared" si="1"/>
        <v>-78.92999999999995</v>
      </c>
    </row>
    <row r="14" spans="1:10" ht="16.5" thickBot="1">
      <c r="A14" s="5" t="s">
        <v>8</v>
      </c>
      <c r="B14" s="6">
        <v>150</v>
      </c>
      <c r="C14" s="58">
        <v>126.2</v>
      </c>
      <c r="D14" s="92">
        <f>E14+F14+G14+H14+I14</f>
        <v>60</v>
      </c>
      <c r="E14" s="101"/>
      <c r="F14" s="82">
        <v>15</v>
      </c>
      <c r="G14" s="82">
        <v>15</v>
      </c>
      <c r="H14" s="82">
        <v>15</v>
      </c>
      <c r="I14" s="102">
        <v>15</v>
      </c>
      <c r="J14" s="96">
        <f t="shared" si="1"/>
        <v>-36.2</v>
      </c>
    </row>
    <row r="15" spans="1:10" ht="16.5" thickBot="1">
      <c r="A15" s="5" t="s">
        <v>9</v>
      </c>
      <c r="B15" s="6">
        <v>1700</v>
      </c>
      <c r="C15" s="58">
        <v>1515.71</v>
      </c>
      <c r="D15" s="92">
        <f>E15+F15+G15+H15+I15</f>
        <v>630</v>
      </c>
      <c r="E15" s="101"/>
      <c r="F15" s="82"/>
      <c r="G15" s="82">
        <v>130</v>
      </c>
      <c r="H15" s="82">
        <v>200</v>
      </c>
      <c r="I15" s="102">
        <v>300</v>
      </c>
      <c r="J15" s="96">
        <f t="shared" si="1"/>
        <v>-445.71000000000004</v>
      </c>
    </row>
    <row r="16" spans="1:10" ht="16.5" thickBot="1">
      <c r="A16" s="10" t="s">
        <v>10</v>
      </c>
      <c r="D16" s="93"/>
      <c r="E16" s="101"/>
      <c r="F16" s="82"/>
      <c r="G16" s="82"/>
      <c r="H16" s="82"/>
      <c r="I16" s="102"/>
      <c r="J16" s="96"/>
    </row>
    <row r="17" spans="1:10" ht="16.5" thickBot="1">
      <c r="A17" s="5" t="s">
        <v>11</v>
      </c>
      <c r="B17" s="9"/>
      <c r="C17" s="60">
        <v>48.1</v>
      </c>
      <c r="D17" s="92"/>
      <c r="E17" s="101"/>
      <c r="F17" s="82"/>
      <c r="G17" s="82"/>
      <c r="H17" s="82"/>
      <c r="I17" s="102"/>
      <c r="J17" s="96">
        <f t="shared" si="1"/>
        <v>-48.1</v>
      </c>
    </row>
    <row r="18" spans="1:10" ht="16.5" thickBot="1">
      <c r="A18" s="10" t="s">
        <v>12</v>
      </c>
      <c r="B18" s="9">
        <f aca="true" t="shared" si="2" ref="B18:I18">B19+B20</f>
        <v>768</v>
      </c>
      <c r="C18" s="59">
        <f t="shared" si="2"/>
        <v>707.72</v>
      </c>
      <c r="D18" s="93">
        <f t="shared" si="2"/>
        <v>379.6</v>
      </c>
      <c r="E18" s="59">
        <f t="shared" si="2"/>
        <v>0</v>
      </c>
      <c r="F18" s="59">
        <f t="shared" si="2"/>
        <v>189.8</v>
      </c>
      <c r="G18" s="59">
        <f t="shared" si="2"/>
        <v>0</v>
      </c>
      <c r="H18" s="59">
        <f t="shared" si="2"/>
        <v>0</v>
      </c>
      <c r="I18" s="93">
        <f t="shared" si="2"/>
        <v>189.8</v>
      </c>
      <c r="J18" s="96">
        <f t="shared" si="1"/>
        <v>-319.32000000000005</v>
      </c>
    </row>
    <row r="19" spans="1:10" ht="16.5" thickBot="1">
      <c r="A19" s="5" t="s">
        <v>13</v>
      </c>
      <c r="B19" s="6">
        <v>232</v>
      </c>
      <c r="C19" s="58">
        <v>168.26</v>
      </c>
      <c r="D19" s="92">
        <f>F19+I19</f>
        <v>110</v>
      </c>
      <c r="E19" s="101"/>
      <c r="F19" s="82">
        <v>55</v>
      </c>
      <c r="G19" s="82"/>
      <c r="H19" s="82"/>
      <c r="I19" s="102">
        <v>55</v>
      </c>
      <c r="J19" s="96">
        <f t="shared" si="1"/>
        <v>-46.25999999999999</v>
      </c>
    </row>
    <row r="20" spans="1:10" ht="16.5" thickBot="1">
      <c r="A20" s="5" t="s">
        <v>14</v>
      </c>
      <c r="B20" s="6">
        <v>536</v>
      </c>
      <c r="C20" s="58">
        <v>539.46</v>
      </c>
      <c r="D20" s="92">
        <f>F20+I20</f>
        <v>269.6</v>
      </c>
      <c r="E20" s="101"/>
      <c r="F20" s="82">
        <v>134.8</v>
      </c>
      <c r="G20" s="82"/>
      <c r="H20" s="82"/>
      <c r="I20" s="102">
        <v>134.8</v>
      </c>
      <c r="J20" s="96">
        <f t="shared" si="1"/>
        <v>-273.06000000000006</v>
      </c>
    </row>
    <row r="21" spans="1:10" ht="16.5" thickBot="1">
      <c r="A21" s="5"/>
      <c r="D21" s="94"/>
      <c r="E21" s="101"/>
      <c r="F21" s="82"/>
      <c r="G21" s="82"/>
      <c r="H21" s="82"/>
      <c r="I21" s="102"/>
      <c r="J21" s="96">
        <f t="shared" si="1"/>
        <v>0</v>
      </c>
    </row>
    <row r="22" spans="1:10" ht="16.5" thickBot="1">
      <c r="A22" s="12" t="s">
        <v>15</v>
      </c>
      <c r="B22" s="13">
        <f>B8+B12+B18</f>
        <v>18422.97</v>
      </c>
      <c r="C22" s="62">
        <f>C8+C12+C17+C18</f>
        <v>12761.25</v>
      </c>
      <c r="D22" s="95">
        <f aca="true" t="shared" si="3" ref="D22:I22">D8+D12+D18</f>
        <v>6944</v>
      </c>
      <c r="E22" s="105">
        <f t="shared" si="3"/>
        <v>0</v>
      </c>
      <c r="F22" s="106">
        <f t="shared" si="3"/>
        <v>1658.3999999999999</v>
      </c>
      <c r="G22" s="106">
        <f t="shared" si="3"/>
        <v>1618.6</v>
      </c>
      <c r="H22" s="106">
        <f t="shared" si="3"/>
        <v>1688.6</v>
      </c>
      <c r="I22" s="107">
        <f t="shared" si="3"/>
        <v>1978.3999999999999</v>
      </c>
      <c r="J22" s="97">
        <f t="shared" si="1"/>
        <v>-1282.2799999999988</v>
      </c>
    </row>
    <row r="25" ht="12.75">
      <c r="A25" t="s">
        <v>57</v>
      </c>
    </row>
  </sheetData>
  <mergeCells count="6">
    <mergeCell ref="J6:J7"/>
    <mergeCell ref="A6:A7"/>
    <mergeCell ref="D6:D7"/>
    <mergeCell ref="A4:I4"/>
    <mergeCell ref="B6:B7"/>
    <mergeCell ref="C6:C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D8" sqref="D8"/>
    </sheetView>
  </sheetViews>
  <sheetFormatPr defaultColWidth="9.140625" defaultRowHeight="12.75"/>
  <cols>
    <col min="1" max="1" width="27.421875" style="0" customWidth="1"/>
    <col min="2" max="2" width="15.28125" style="0" customWidth="1"/>
    <col min="3" max="3" width="17.421875" style="0" customWidth="1"/>
    <col min="4" max="4" width="16.7109375" style="0" customWidth="1"/>
  </cols>
  <sheetData>
    <row r="1" spans="1:5" ht="18.75">
      <c r="A1" s="114" t="s">
        <v>0</v>
      </c>
      <c r="B1" s="115"/>
      <c r="C1" s="115"/>
      <c r="D1" s="116"/>
      <c r="E1" s="116"/>
    </row>
    <row r="2" spans="1:3" ht="13.5" thickBot="1">
      <c r="A2" s="1"/>
      <c r="B2" s="1"/>
      <c r="C2" s="1"/>
    </row>
    <row r="3" spans="1:5" ht="16.5" customHeight="1">
      <c r="A3" s="110" t="s">
        <v>1</v>
      </c>
      <c r="B3" s="117" t="s">
        <v>2</v>
      </c>
      <c r="C3" s="121" t="s">
        <v>47</v>
      </c>
      <c r="D3" s="119" t="s">
        <v>60</v>
      </c>
      <c r="E3" s="63"/>
    </row>
    <row r="4" spans="1:5" ht="30" customHeight="1" thickBot="1">
      <c r="A4" s="111"/>
      <c r="B4" s="118"/>
      <c r="C4" s="122"/>
      <c r="D4" s="120"/>
      <c r="E4" s="64"/>
    </row>
    <row r="5" spans="1:5" ht="15.75">
      <c r="A5" s="3" t="s">
        <v>4</v>
      </c>
      <c r="B5" s="4">
        <f>B6+B7+B8</f>
        <v>14954.970000000001</v>
      </c>
      <c r="C5" s="57">
        <f>C6+C7+C8</f>
        <v>9540.59</v>
      </c>
      <c r="D5" s="57">
        <f>D6+D7+D8</f>
        <v>9814.59</v>
      </c>
      <c r="E5" s="46"/>
    </row>
    <row r="6" spans="1:6" ht="15.75">
      <c r="A6" s="5" t="s">
        <v>43</v>
      </c>
      <c r="B6" s="7">
        <v>7509.85</v>
      </c>
      <c r="C6" s="58">
        <v>5077.6</v>
      </c>
      <c r="D6" s="58">
        <v>5177.6</v>
      </c>
      <c r="E6" s="56">
        <v>100</v>
      </c>
      <c r="F6" t="s">
        <v>61</v>
      </c>
    </row>
    <row r="7" spans="1:6" ht="15.75">
      <c r="A7" s="5" t="s">
        <v>40</v>
      </c>
      <c r="B7" s="30">
        <v>3976.3</v>
      </c>
      <c r="C7" s="58">
        <v>2273.07</v>
      </c>
      <c r="D7" s="58">
        <v>2447.07</v>
      </c>
      <c r="E7" s="56">
        <v>174</v>
      </c>
      <c r="F7" t="s">
        <v>61</v>
      </c>
    </row>
    <row r="8" spans="1:5" ht="15.75">
      <c r="A8" s="5" t="s">
        <v>5</v>
      </c>
      <c r="B8" s="6">
        <v>3468.82</v>
      </c>
      <c r="C8" s="58">
        <v>2189.92</v>
      </c>
      <c r="D8" s="58">
        <v>2189.92</v>
      </c>
      <c r="E8" s="47"/>
    </row>
    <row r="9" spans="1:5" ht="15.75">
      <c r="A9" s="5"/>
      <c r="B9" s="6"/>
      <c r="C9" s="58"/>
      <c r="D9" s="58"/>
      <c r="E9" s="47"/>
    </row>
    <row r="10" spans="1:5" ht="31.5">
      <c r="A10" s="8" t="s">
        <v>6</v>
      </c>
      <c r="B10" s="9">
        <f>B11+B12+B13</f>
        <v>2700</v>
      </c>
      <c r="C10" s="59">
        <f>C11+C12+C13</f>
        <v>1784.1399999999999</v>
      </c>
      <c r="D10" s="59">
        <f>D11+D12+D13</f>
        <v>2190.84</v>
      </c>
      <c r="E10" s="47"/>
    </row>
    <row r="11" spans="1:5" ht="15.75">
      <c r="A11" s="5" t="s">
        <v>7</v>
      </c>
      <c r="B11" s="6">
        <v>850</v>
      </c>
      <c r="C11" s="58">
        <v>548.93</v>
      </c>
      <c r="D11" s="58">
        <v>548.93</v>
      </c>
      <c r="E11" s="56"/>
    </row>
    <row r="12" spans="1:5" ht="15.75">
      <c r="A12" s="5" t="s">
        <v>8</v>
      </c>
      <c r="B12" s="6">
        <v>150</v>
      </c>
      <c r="C12" s="58">
        <v>126.2</v>
      </c>
      <c r="D12" s="58">
        <v>126.2</v>
      </c>
      <c r="E12" s="56"/>
    </row>
    <row r="13" spans="1:5" ht="15.75">
      <c r="A13" s="5" t="s">
        <v>31</v>
      </c>
      <c r="B13" s="6">
        <v>1700</v>
      </c>
      <c r="C13" s="58">
        <v>1109.01</v>
      </c>
      <c r="D13" s="58">
        <v>1515.71</v>
      </c>
      <c r="E13" s="47"/>
    </row>
    <row r="14" spans="1:5" ht="15.75">
      <c r="A14" s="10" t="s">
        <v>10</v>
      </c>
      <c r="B14" s="9"/>
      <c r="C14" s="60"/>
      <c r="D14" s="60"/>
      <c r="E14" s="47"/>
    </row>
    <row r="15" spans="1:5" ht="15.75">
      <c r="A15" s="5" t="s">
        <v>11</v>
      </c>
      <c r="B15" s="6"/>
      <c r="C15" s="60">
        <v>48.1</v>
      </c>
      <c r="D15" s="60">
        <v>48.1</v>
      </c>
      <c r="E15" s="47"/>
    </row>
    <row r="16" spans="1:5" ht="15.75">
      <c r="A16" s="10" t="s">
        <v>12</v>
      </c>
      <c r="B16" s="9">
        <f>B17+B18</f>
        <v>768</v>
      </c>
      <c r="C16" s="59">
        <f>C17+C18</f>
        <v>382.97</v>
      </c>
      <c r="D16" s="59">
        <f>D17+D18</f>
        <v>707.72</v>
      </c>
      <c r="E16" s="47"/>
    </row>
    <row r="17" spans="1:5" ht="15.75">
      <c r="A17" s="5" t="s">
        <v>29</v>
      </c>
      <c r="B17" s="6">
        <v>232</v>
      </c>
      <c r="C17" s="58">
        <v>113.24</v>
      </c>
      <c r="D17" s="58">
        <v>168.26</v>
      </c>
      <c r="E17" s="47"/>
    </row>
    <row r="18" spans="1:5" ht="15.75">
      <c r="A18" s="5" t="s">
        <v>30</v>
      </c>
      <c r="B18" s="6">
        <v>536</v>
      </c>
      <c r="C18" s="58">
        <v>269.73</v>
      </c>
      <c r="D18" s="58">
        <v>539.46</v>
      </c>
      <c r="E18" s="47"/>
    </row>
    <row r="19" spans="1:5" ht="15.75">
      <c r="A19" s="5"/>
      <c r="B19" s="11"/>
      <c r="C19" s="61"/>
      <c r="D19" s="61"/>
      <c r="E19" s="47"/>
    </row>
    <row r="20" spans="1:5" ht="16.5" thickBot="1">
      <c r="A20" s="12" t="s">
        <v>15</v>
      </c>
      <c r="B20" s="145">
        <f>B5+B10+B16</f>
        <v>18422.97</v>
      </c>
      <c r="C20" s="146">
        <f>C5+C10+C15+C16</f>
        <v>11755.8</v>
      </c>
      <c r="D20" s="146">
        <f>D5+D10+D15+D16</f>
        <v>12761.25</v>
      </c>
      <c r="E20" s="48"/>
    </row>
    <row r="22" spans="1:3" ht="15.75">
      <c r="A22" s="25" t="s">
        <v>35</v>
      </c>
      <c r="B22" s="26"/>
      <c r="C22" s="26">
        <f>C23+C24+C25</f>
        <v>731.45</v>
      </c>
    </row>
    <row r="23" spans="1:3" ht="12.75">
      <c r="A23" s="116" t="s">
        <v>34</v>
      </c>
      <c r="B23" s="116"/>
      <c r="C23">
        <v>406.7</v>
      </c>
    </row>
    <row r="24" spans="1:3" ht="12.75">
      <c r="A24" s="116" t="s">
        <v>32</v>
      </c>
      <c r="B24" s="116"/>
      <c r="C24">
        <v>55.02</v>
      </c>
    </row>
    <row r="25" spans="1:3" ht="12.75">
      <c r="A25" s="116" t="s">
        <v>33</v>
      </c>
      <c r="B25" s="116"/>
      <c r="C25">
        <v>269.73</v>
      </c>
    </row>
  </sheetData>
  <mergeCells count="8">
    <mergeCell ref="A1:E1"/>
    <mergeCell ref="D3:D4"/>
    <mergeCell ref="A23:B23"/>
    <mergeCell ref="A24:B24"/>
    <mergeCell ref="A25:B25"/>
    <mergeCell ref="A3:A4"/>
    <mergeCell ref="B3:B4"/>
    <mergeCell ref="C3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 topLeftCell="A22">
      <selection activeCell="D21" sqref="D21"/>
    </sheetView>
  </sheetViews>
  <sheetFormatPr defaultColWidth="9.140625" defaultRowHeight="12.75"/>
  <cols>
    <col min="1" max="1" width="26.8515625" style="0" customWidth="1"/>
    <col min="2" max="2" width="11.140625" style="0" customWidth="1"/>
    <col min="3" max="3" width="12.7109375" style="0" customWidth="1"/>
    <col min="4" max="4" width="12.00390625" style="0" customWidth="1"/>
    <col min="5" max="5" width="12.140625" style="0" customWidth="1"/>
    <col min="6" max="6" width="12.8515625" style="0" customWidth="1"/>
  </cols>
  <sheetData>
    <row r="1" spans="1:3" ht="15">
      <c r="A1" s="1"/>
      <c r="B1" s="1"/>
      <c r="C1" s="14" t="s">
        <v>16</v>
      </c>
    </row>
    <row r="2" spans="1:3" ht="12.75">
      <c r="A2" s="1"/>
      <c r="B2" s="1"/>
      <c r="C2" s="1"/>
    </row>
    <row r="3" spans="1:3" ht="15.75">
      <c r="A3" s="1"/>
      <c r="B3" s="1"/>
      <c r="C3" s="15" t="s">
        <v>17</v>
      </c>
    </row>
    <row r="4" spans="1:3" ht="12" customHeight="1">
      <c r="A4" s="1"/>
      <c r="B4" s="1"/>
      <c r="C4" s="1"/>
    </row>
    <row r="5" spans="1:3" ht="15.75" hidden="1">
      <c r="A5" s="1"/>
      <c r="B5" s="1"/>
      <c r="C5" s="15"/>
    </row>
    <row r="6" spans="1:3" ht="19.5" thickBot="1">
      <c r="A6" s="16" t="s">
        <v>42</v>
      </c>
      <c r="B6" s="16"/>
      <c r="C6" s="2"/>
    </row>
    <row r="7" spans="1:6" ht="64.5" thickBot="1">
      <c r="A7" s="17" t="s">
        <v>18</v>
      </c>
      <c r="B7" s="20" t="s">
        <v>3</v>
      </c>
      <c r="C7" s="40"/>
      <c r="D7" s="21" t="s">
        <v>65</v>
      </c>
      <c r="E7" s="129" t="s">
        <v>44</v>
      </c>
      <c r="F7" s="130"/>
    </row>
    <row r="8" spans="1:6" ht="19.5" thickBot="1">
      <c r="A8" s="22" t="s">
        <v>37</v>
      </c>
      <c r="B8" s="20"/>
      <c r="C8" s="41"/>
      <c r="D8" s="23">
        <v>22.14</v>
      </c>
      <c r="E8" s="131"/>
      <c r="F8" s="132"/>
    </row>
    <row r="9" spans="2:6" ht="16.5" thickBot="1">
      <c r="B9" s="18">
        <f>B10+B11+B12+B15</f>
        <v>9386.83</v>
      </c>
      <c r="C9" s="42"/>
      <c r="D9" s="18">
        <f>D10+D11+D12+D13+D14+D15</f>
        <v>7149.46</v>
      </c>
      <c r="E9" s="133">
        <f>E10+E11+E12</f>
        <v>2284.3399999999992</v>
      </c>
      <c r="F9" s="134"/>
    </row>
    <row r="10" spans="1:6" ht="16.5" thickBot="1">
      <c r="A10" s="79" t="s">
        <v>27</v>
      </c>
      <c r="B10" s="19">
        <v>7161.4</v>
      </c>
      <c r="C10" s="43"/>
      <c r="D10" s="19">
        <v>5064</v>
      </c>
      <c r="E10" s="123">
        <f>B10-D10</f>
        <v>2097.3999999999996</v>
      </c>
      <c r="F10" s="124"/>
    </row>
    <row r="11" spans="1:6" ht="16.5" thickBot="1">
      <c r="A11" s="79" t="s">
        <v>19</v>
      </c>
      <c r="B11" s="19">
        <v>1636.6</v>
      </c>
      <c r="C11" s="43"/>
      <c r="D11" s="19">
        <v>1449.66</v>
      </c>
      <c r="E11" s="123">
        <f>B11-D11</f>
        <v>186.93999999999983</v>
      </c>
      <c r="F11" s="124"/>
    </row>
    <row r="12" spans="1:6" ht="16.5" thickBot="1">
      <c r="A12" s="80" t="s">
        <v>39</v>
      </c>
      <c r="B12" s="27">
        <v>88.83</v>
      </c>
      <c r="C12" s="44"/>
      <c r="D12" s="28">
        <v>88.83</v>
      </c>
      <c r="E12" s="125">
        <f>B12-D12</f>
        <v>0</v>
      </c>
      <c r="F12" s="126"/>
    </row>
    <row r="13" spans="1:6" ht="16.5" thickBot="1">
      <c r="A13" s="81" t="s">
        <v>45</v>
      </c>
      <c r="B13" s="31"/>
      <c r="C13" s="77"/>
      <c r="D13" s="78">
        <v>4</v>
      </c>
      <c r="E13" s="135"/>
      <c r="F13" s="130"/>
    </row>
    <row r="14" spans="1:6" ht="16.5" thickBot="1">
      <c r="A14" s="81" t="s">
        <v>46</v>
      </c>
      <c r="B14" s="31"/>
      <c r="C14" s="77"/>
      <c r="D14" s="28">
        <v>42.97</v>
      </c>
      <c r="E14" s="135"/>
      <c r="F14" s="130"/>
    </row>
    <row r="15" spans="1:6" ht="22.5" customHeight="1" thickBot="1">
      <c r="A15" s="81" t="s">
        <v>41</v>
      </c>
      <c r="B15" s="31">
        <v>500</v>
      </c>
      <c r="C15" s="45"/>
      <c r="D15" s="27">
        <v>500</v>
      </c>
      <c r="E15" s="127"/>
      <c r="F15" s="128"/>
    </row>
    <row r="16" spans="1:6" ht="21.75" customHeight="1">
      <c r="A16" s="136" t="s">
        <v>1</v>
      </c>
      <c r="B16" s="138" t="s">
        <v>3</v>
      </c>
      <c r="C16" s="140" t="s">
        <v>66</v>
      </c>
      <c r="D16" s="140" t="s">
        <v>67</v>
      </c>
      <c r="E16" s="142" t="s">
        <v>62</v>
      </c>
      <c r="F16" s="144" t="s">
        <v>48</v>
      </c>
    </row>
    <row r="17" spans="1:6" ht="39.75" customHeight="1" thickBot="1">
      <c r="A17" s="137"/>
      <c r="B17" s="139"/>
      <c r="C17" s="141"/>
      <c r="D17" s="141"/>
      <c r="E17" s="143"/>
      <c r="F17" s="144"/>
    </row>
    <row r="18" spans="1:6" ht="15.75">
      <c r="A18" s="54" t="s">
        <v>4</v>
      </c>
      <c r="B18" s="55">
        <f>B19+B20</f>
        <v>7559.299999999999</v>
      </c>
      <c r="C18" s="55">
        <f>C19+C20</f>
        <v>5351.59</v>
      </c>
      <c r="D18" s="55">
        <f>D19+D20</f>
        <v>5321.75</v>
      </c>
      <c r="E18" s="65">
        <f>C18-D18</f>
        <v>29.840000000000146</v>
      </c>
      <c r="F18" s="74">
        <f>B18-C18</f>
        <v>2207.709999999999</v>
      </c>
    </row>
    <row r="19" spans="1:6" ht="15.75">
      <c r="A19" s="32" t="s">
        <v>28</v>
      </c>
      <c r="B19" s="37">
        <v>5805.9</v>
      </c>
      <c r="C19" s="37">
        <v>4108.71</v>
      </c>
      <c r="D19" s="37">
        <v>4128.87</v>
      </c>
      <c r="E19" s="65">
        <f aca="true" t="shared" si="0" ref="E19:E36">C19-D19</f>
        <v>-20.159999999999854</v>
      </c>
      <c r="F19" s="56">
        <f>B19-C19</f>
        <v>1697.1899999999996</v>
      </c>
    </row>
    <row r="20" spans="1:6" ht="15.75">
      <c r="A20" s="32" t="s">
        <v>5</v>
      </c>
      <c r="B20" s="37">
        <v>1753.4</v>
      </c>
      <c r="C20" s="37">
        <v>1242.88</v>
      </c>
      <c r="D20" s="37">
        <v>1192.88</v>
      </c>
      <c r="E20" s="65">
        <f t="shared" si="0"/>
        <v>50</v>
      </c>
      <c r="F20" s="56">
        <f>B20-C20</f>
        <v>510.52</v>
      </c>
    </row>
    <row r="21" spans="1:6" ht="15.75">
      <c r="A21" s="33"/>
      <c r="B21" s="38"/>
      <c r="C21" s="49"/>
      <c r="D21" s="49"/>
      <c r="E21" s="65"/>
      <c r="F21" s="47"/>
    </row>
    <row r="22" spans="1:6" ht="21" customHeight="1">
      <c r="A22" s="8" t="s">
        <v>6</v>
      </c>
      <c r="B22" s="38"/>
      <c r="C22" s="50"/>
      <c r="D22" s="75">
        <f>D23+D24+D25</f>
        <v>42.81</v>
      </c>
      <c r="E22" s="65">
        <f t="shared" si="0"/>
        <v>-42.81</v>
      </c>
      <c r="F22" s="47"/>
    </row>
    <row r="23" spans="1:6" ht="15.75">
      <c r="A23" s="5" t="s">
        <v>7</v>
      </c>
      <c r="B23" s="38"/>
      <c r="C23" s="51"/>
      <c r="D23" s="51"/>
      <c r="E23" s="65"/>
      <c r="F23" s="47"/>
    </row>
    <row r="24" spans="1:6" ht="15.75">
      <c r="A24" s="5" t="s">
        <v>8</v>
      </c>
      <c r="B24" s="38"/>
      <c r="C24" s="51"/>
      <c r="D24" s="76">
        <v>42.81</v>
      </c>
      <c r="E24" s="65">
        <f t="shared" si="0"/>
        <v>-42.81</v>
      </c>
      <c r="F24" s="47"/>
    </row>
    <row r="25" spans="1:6" ht="15.75">
      <c r="A25" s="5" t="s">
        <v>9</v>
      </c>
      <c r="B25" s="38"/>
      <c r="C25" s="51"/>
      <c r="D25" s="51"/>
      <c r="E25" s="65"/>
      <c r="F25" s="47"/>
    </row>
    <row r="26" spans="1:6" ht="15.75">
      <c r="A26" s="10" t="s">
        <v>20</v>
      </c>
      <c r="B26" s="36">
        <v>264</v>
      </c>
      <c r="C26" s="50">
        <v>195.57</v>
      </c>
      <c r="D26" s="75">
        <v>172.33</v>
      </c>
      <c r="E26" s="65">
        <f t="shared" si="0"/>
        <v>23.23999999999998</v>
      </c>
      <c r="F26" s="56">
        <f>B26-C26</f>
        <v>68.43</v>
      </c>
    </row>
    <row r="27" spans="1:6" ht="15.75">
      <c r="A27" s="5"/>
      <c r="B27" s="38"/>
      <c r="C27" s="51"/>
      <c r="D27" s="51"/>
      <c r="E27" s="65"/>
      <c r="F27" s="47"/>
    </row>
    <row r="28" spans="1:6" ht="15.75">
      <c r="A28" s="10" t="s">
        <v>21</v>
      </c>
      <c r="B28" s="36">
        <v>75</v>
      </c>
      <c r="C28" s="50">
        <v>37.14</v>
      </c>
      <c r="D28" s="75">
        <v>37.14</v>
      </c>
      <c r="E28" s="65">
        <f t="shared" si="0"/>
        <v>0</v>
      </c>
      <c r="F28" s="56">
        <f>B28-C28</f>
        <v>37.86</v>
      </c>
    </row>
    <row r="29" spans="1:6" ht="12.75" customHeight="1">
      <c r="A29" s="5"/>
      <c r="B29" s="38" t="s">
        <v>38</v>
      </c>
      <c r="C29" s="51"/>
      <c r="D29" s="51"/>
      <c r="E29" s="65"/>
      <c r="F29" s="47"/>
    </row>
    <row r="30" spans="1:6" ht="27.75" customHeight="1">
      <c r="A30" s="34" t="s">
        <v>22</v>
      </c>
      <c r="B30" s="36">
        <v>617.66</v>
      </c>
      <c r="C30" s="50">
        <v>640.94</v>
      </c>
      <c r="D30" s="75">
        <v>499.11</v>
      </c>
      <c r="E30" s="65">
        <f t="shared" si="0"/>
        <v>141.83000000000004</v>
      </c>
      <c r="F30" s="56">
        <v>150.43</v>
      </c>
    </row>
    <row r="31" spans="1:6" ht="15.75">
      <c r="A31" s="10" t="s">
        <v>10</v>
      </c>
      <c r="B31" s="36">
        <v>108.98</v>
      </c>
      <c r="C31" s="50">
        <v>143.26</v>
      </c>
      <c r="D31" s="75">
        <v>128.61</v>
      </c>
      <c r="E31" s="65">
        <f t="shared" si="0"/>
        <v>14.649999999999977</v>
      </c>
      <c r="F31" s="56">
        <f>B31-C31</f>
        <v>-34.27999999999999</v>
      </c>
    </row>
    <row r="32" spans="1:6" ht="15.75">
      <c r="A32" s="10" t="s">
        <v>36</v>
      </c>
      <c r="B32" s="36">
        <v>31.57</v>
      </c>
      <c r="C32" s="50">
        <v>38.23</v>
      </c>
      <c r="D32" s="50">
        <v>38.23</v>
      </c>
      <c r="E32" s="65">
        <f t="shared" si="0"/>
        <v>0</v>
      </c>
      <c r="F32" s="47"/>
    </row>
    <row r="33" spans="1:6" ht="15.75">
      <c r="A33" s="10" t="s">
        <v>12</v>
      </c>
      <c r="B33" s="36"/>
      <c r="C33" s="50"/>
      <c r="D33" s="50"/>
      <c r="E33" s="65"/>
      <c r="F33" s="47"/>
    </row>
    <row r="34" spans="1:6" ht="16.5" thickBot="1">
      <c r="A34" s="12" t="s">
        <v>23</v>
      </c>
      <c r="B34" s="39">
        <v>10.04</v>
      </c>
      <c r="C34" s="52">
        <v>7.53</v>
      </c>
      <c r="D34" s="13">
        <v>7.53</v>
      </c>
      <c r="E34" s="65"/>
      <c r="F34" s="56">
        <f>B34-C34</f>
        <v>2.509999999999999</v>
      </c>
    </row>
    <row r="35" spans="1:6" ht="15.75">
      <c r="A35" s="10" t="s">
        <v>24</v>
      </c>
      <c r="B35" s="38">
        <v>80.6</v>
      </c>
      <c r="C35" s="50">
        <v>80.6</v>
      </c>
      <c r="D35" s="75">
        <v>80.6</v>
      </c>
      <c r="E35" s="65">
        <f t="shared" si="0"/>
        <v>0</v>
      </c>
      <c r="F35" s="47"/>
    </row>
    <row r="36" spans="1:6" ht="15.75">
      <c r="A36" s="10" t="s">
        <v>25</v>
      </c>
      <c r="B36" s="36">
        <v>661.8</v>
      </c>
      <c r="C36" s="50">
        <v>681.69</v>
      </c>
      <c r="D36" s="50">
        <v>522.85</v>
      </c>
      <c r="E36" s="65">
        <f t="shared" si="0"/>
        <v>158.84000000000003</v>
      </c>
      <c r="F36" s="56">
        <f>B36-C36</f>
        <v>-19.8900000000001</v>
      </c>
    </row>
    <row r="37" spans="1:6" ht="16.5" thickBot="1">
      <c r="A37" s="68"/>
      <c r="B37" s="69"/>
      <c r="C37" s="70"/>
      <c r="D37" s="70"/>
      <c r="E37" s="71"/>
      <c r="F37" s="66"/>
    </row>
    <row r="38" spans="1:6" ht="16.5" thickBot="1">
      <c r="A38" s="72" t="s">
        <v>26</v>
      </c>
      <c r="B38" s="18">
        <f>B18+B26+B28+B30+B31+B32+B34+B35+B36</f>
        <v>9408.949999999999</v>
      </c>
      <c r="C38" s="18">
        <f>C18+C26+C28+C30+C31+C32+C34+C35+C36</f>
        <v>7176.549999999999</v>
      </c>
      <c r="D38" s="18">
        <f>D18+D22+D26+D28+D30+D31+D32+D34+D35+D36</f>
        <v>6850.96</v>
      </c>
      <c r="E38" s="73">
        <f>E18+E26+E30+E31+E34+E36</f>
        <v>368.4000000000002</v>
      </c>
      <c r="F38" s="53">
        <f>F18+F26+F28+F30+F31+F34+F36</f>
        <v>2412.7699999999986</v>
      </c>
    </row>
    <row r="39" spans="1:6" ht="16.5" thickBot="1">
      <c r="A39" s="35" t="s">
        <v>63</v>
      </c>
      <c r="B39" s="24"/>
      <c r="C39" s="27"/>
      <c r="D39" s="53">
        <f>D8+D9-D38</f>
        <v>320.6400000000003</v>
      </c>
      <c r="E39" s="67"/>
      <c r="F39" s="29"/>
    </row>
  </sheetData>
  <mergeCells count="15">
    <mergeCell ref="E16:E17"/>
    <mergeCell ref="F16:F17"/>
    <mergeCell ref="A16:A17"/>
    <mergeCell ref="B16:B17"/>
    <mergeCell ref="C16:C17"/>
    <mergeCell ref="D16:D17"/>
    <mergeCell ref="E11:F11"/>
    <mergeCell ref="E12:F12"/>
    <mergeCell ref="E15:F15"/>
    <mergeCell ref="E7:F7"/>
    <mergeCell ref="E8:F8"/>
    <mergeCell ref="E9:F9"/>
    <mergeCell ref="E10:F10"/>
    <mergeCell ref="E13:F13"/>
    <mergeCell ref="E14:F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ГлавБух</cp:lastModifiedBy>
  <cp:lastPrinted>2019-09-24T07:26:14Z</cp:lastPrinted>
  <dcterms:created xsi:type="dcterms:W3CDTF">1996-10-08T23:32:33Z</dcterms:created>
  <dcterms:modified xsi:type="dcterms:W3CDTF">2019-09-24T12:42:19Z</dcterms:modified>
  <cp:category/>
  <cp:version/>
  <cp:contentType/>
  <cp:contentStatus/>
</cp:coreProperties>
</file>